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tup\Downloads\"/>
    </mc:Choice>
  </mc:AlternateContent>
  <bookViews>
    <workbookView xWindow="2790" yWindow="0" windowWidth="25200" windowHeight="12000" activeTab="3"/>
  </bookViews>
  <sheets>
    <sheet name="Skydiver CofG (EXIT Slots)" sheetId="8" r:id="rId1"/>
    <sheet name="Skydiver Wall" sheetId="7" r:id="rId2"/>
    <sheet name="Skydiver CofG 9" sheetId="9" r:id="rId3"/>
    <sheet name="Skydiver CofG 8" sheetId="6" r:id="rId4"/>
    <sheet name="Cargo CofG " sheetId="5" r:id="rId5"/>
    <sheet name="Seating CofG" sheetId="4" r:id="rId6"/>
  </sheets>
  <definedNames>
    <definedName name="_xlnm.Print_Area" localSheetId="4">'Cargo CofG '!$A$1:$N$23</definedName>
    <definedName name="_xlnm.Print_Area" localSheetId="5">'Seating CofG'!$A$1:$L$22</definedName>
    <definedName name="_xlnm.Print_Area" localSheetId="0">'Skydiver CofG (EXIT Slots)'!$A$1:$O$26</definedName>
    <definedName name="_xlnm.Print_Area" localSheetId="3">'Skydiver CofG 8'!$A$1:$N$27</definedName>
    <definedName name="_xlnm.Print_Area" localSheetId="2">'Skydiver CofG 9'!$A$1:$N$28</definedName>
    <definedName name="_xlnm.Print_Area" localSheetId="1">'Skydiver Wall'!$A$1:$W$61</definedName>
  </definedNames>
  <calcPr calcId="162913"/>
</workbook>
</file>

<file path=xl/calcChain.xml><?xml version="1.0" encoding="utf-8"?>
<calcChain xmlns="http://schemas.openxmlformats.org/spreadsheetml/2006/main">
  <c r="C22" i="9" l="1"/>
  <c r="E21" i="9"/>
  <c r="E20" i="9"/>
  <c r="E19" i="9"/>
  <c r="E18" i="9"/>
  <c r="E17" i="9"/>
  <c r="E16" i="9"/>
  <c r="E15" i="9"/>
  <c r="E14" i="9"/>
  <c r="E13" i="9"/>
  <c r="E12" i="9"/>
  <c r="E11" i="9"/>
  <c r="E10" i="9"/>
  <c r="D1" i="9"/>
  <c r="E22" i="9" l="1"/>
  <c r="D22" i="9" s="1"/>
  <c r="C20" i="8"/>
  <c r="E19" i="8"/>
  <c r="E18" i="8"/>
  <c r="E17" i="8"/>
  <c r="E16" i="8"/>
  <c r="E15" i="8"/>
  <c r="E14" i="8"/>
  <c r="E13" i="8"/>
  <c r="E12" i="8"/>
  <c r="E11" i="8"/>
  <c r="E10" i="8"/>
  <c r="D1" i="8"/>
  <c r="E20" i="8" l="1"/>
  <c r="D20" i="8" s="1"/>
  <c r="R54" i="7"/>
  <c r="N54" i="7"/>
  <c r="J54" i="7"/>
  <c r="F54" i="7"/>
  <c r="B54" i="7"/>
  <c r="T53" i="7"/>
  <c r="P53" i="7"/>
  <c r="L53" i="7"/>
  <c r="H53" i="7"/>
  <c r="D53" i="7"/>
  <c r="T52" i="7"/>
  <c r="P52" i="7"/>
  <c r="L52" i="7"/>
  <c r="H52" i="7"/>
  <c r="D52" i="7"/>
  <c r="T51" i="7"/>
  <c r="P51" i="7"/>
  <c r="L51" i="7"/>
  <c r="H51" i="7"/>
  <c r="D51" i="7"/>
  <c r="T50" i="7"/>
  <c r="P50" i="7"/>
  <c r="L50" i="7"/>
  <c r="H50" i="7"/>
  <c r="D50" i="7"/>
  <c r="T49" i="7"/>
  <c r="P49" i="7"/>
  <c r="L49" i="7"/>
  <c r="H49" i="7"/>
  <c r="D49" i="7"/>
  <c r="T48" i="7"/>
  <c r="P48" i="7"/>
  <c r="L48" i="7"/>
  <c r="H48" i="7"/>
  <c r="D48" i="7"/>
  <c r="T47" i="7"/>
  <c r="P47" i="7"/>
  <c r="L47" i="7"/>
  <c r="H47" i="7"/>
  <c r="D47" i="7"/>
  <c r="T46" i="7"/>
  <c r="P46" i="7"/>
  <c r="P54" i="7" s="1"/>
  <c r="L46" i="7"/>
  <c r="H46" i="7"/>
  <c r="D46" i="7"/>
  <c r="T45" i="7"/>
  <c r="P45" i="7"/>
  <c r="L45" i="7"/>
  <c r="H45" i="7"/>
  <c r="D45" i="7"/>
  <c r="T44" i="7"/>
  <c r="T54" i="7" s="1"/>
  <c r="S54" i="7" s="1"/>
  <c r="P44" i="7"/>
  <c r="L44" i="7"/>
  <c r="H44" i="7"/>
  <c r="H54" i="7" s="1"/>
  <c r="D44" i="7"/>
  <c r="D54" i="7" s="1"/>
  <c r="C54" i="7" s="1"/>
  <c r="T38" i="7"/>
  <c r="T37" i="7"/>
  <c r="T36" i="7"/>
  <c r="T35" i="7"/>
  <c r="T34" i="7"/>
  <c r="T33" i="7"/>
  <c r="T32" i="7"/>
  <c r="T31" i="7"/>
  <c r="P33" i="7"/>
  <c r="P32" i="7"/>
  <c r="P31" i="7"/>
  <c r="R39" i="7"/>
  <c r="N39" i="7"/>
  <c r="J39" i="7"/>
  <c r="F39" i="7"/>
  <c r="B39" i="7"/>
  <c r="R24" i="7"/>
  <c r="N24" i="7"/>
  <c r="J24" i="7"/>
  <c r="F24" i="7"/>
  <c r="P38" i="7"/>
  <c r="L38" i="7"/>
  <c r="H38" i="7"/>
  <c r="D38" i="7"/>
  <c r="P37" i="7"/>
  <c r="L37" i="7"/>
  <c r="H37" i="7"/>
  <c r="D37" i="7"/>
  <c r="P36" i="7"/>
  <c r="L36" i="7"/>
  <c r="H36" i="7"/>
  <c r="D36" i="7"/>
  <c r="P35" i="7"/>
  <c r="L35" i="7"/>
  <c r="H35" i="7"/>
  <c r="D35" i="7"/>
  <c r="P34" i="7"/>
  <c r="L34" i="7"/>
  <c r="H34" i="7"/>
  <c r="D34" i="7"/>
  <c r="L33" i="7"/>
  <c r="H33" i="7"/>
  <c r="D33" i="7"/>
  <c r="L32" i="7"/>
  <c r="H32" i="7"/>
  <c r="D32" i="7"/>
  <c r="L31" i="7"/>
  <c r="H31" i="7"/>
  <c r="D31" i="7"/>
  <c r="T30" i="7"/>
  <c r="P30" i="7"/>
  <c r="L30" i="7"/>
  <c r="H30" i="7"/>
  <c r="D30" i="7"/>
  <c r="T29" i="7"/>
  <c r="P29" i="7"/>
  <c r="L29" i="7"/>
  <c r="L39" i="7" s="1"/>
  <c r="K39" i="7" s="1"/>
  <c r="H29" i="7"/>
  <c r="H39" i="7" s="1"/>
  <c r="G39" i="7" s="1"/>
  <c r="D29" i="7"/>
  <c r="D39" i="7" s="1"/>
  <c r="T17" i="7"/>
  <c r="T16" i="7"/>
  <c r="P16" i="7"/>
  <c r="L16" i="7"/>
  <c r="T23" i="7"/>
  <c r="T22" i="7"/>
  <c r="T21" i="7"/>
  <c r="T20" i="7"/>
  <c r="T19" i="7"/>
  <c r="T18" i="7"/>
  <c r="T15" i="7"/>
  <c r="T14" i="7"/>
  <c r="P23" i="7"/>
  <c r="P22" i="7"/>
  <c r="P21" i="7"/>
  <c r="P20" i="7"/>
  <c r="P19" i="7"/>
  <c r="P18" i="7"/>
  <c r="P17" i="7"/>
  <c r="P15" i="7"/>
  <c r="P14" i="7"/>
  <c r="L23" i="7"/>
  <c r="L22" i="7"/>
  <c r="L21" i="7"/>
  <c r="L20" i="7"/>
  <c r="L19" i="7"/>
  <c r="L18" i="7"/>
  <c r="L17" i="7"/>
  <c r="L15" i="7"/>
  <c r="L14" i="7"/>
  <c r="H23" i="7"/>
  <c r="H22" i="7"/>
  <c r="H21" i="7"/>
  <c r="H20" i="7"/>
  <c r="H19" i="7"/>
  <c r="H18" i="7"/>
  <c r="H17" i="7"/>
  <c r="H16" i="7"/>
  <c r="H15" i="7"/>
  <c r="H14" i="7"/>
  <c r="D21" i="7"/>
  <c r="D20" i="7"/>
  <c r="D19" i="7"/>
  <c r="D18" i="7"/>
  <c r="D17" i="7"/>
  <c r="D16" i="7"/>
  <c r="B24" i="7"/>
  <c r="D23" i="7"/>
  <c r="D22" i="7"/>
  <c r="D15" i="7"/>
  <c r="D14" i="7"/>
  <c r="O54" i="7" l="1"/>
  <c r="L54" i="7"/>
  <c r="K54" i="7" s="1"/>
  <c r="G54" i="7"/>
  <c r="P39" i="7"/>
  <c r="O39" i="7" s="1"/>
  <c r="C39" i="7"/>
  <c r="T39" i="7"/>
  <c r="S39" i="7" s="1"/>
  <c r="L24" i="7"/>
  <c r="K24" i="7" s="1"/>
  <c r="H24" i="7"/>
  <c r="G24" i="7" s="1"/>
  <c r="P24" i="7"/>
  <c r="O24" i="7" s="1"/>
  <c r="D24" i="7"/>
  <c r="C24" i="7" s="1"/>
  <c r="T24" i="7"/>
  <c r="S24" i="7" s="1"/>
  <c r="E15" i="6"/>
  <c r="E18" i="6"/>
  <c r="E17" i="6"/>
  <c r="C21" i="6"/>
  <c r="E20" i="6"/>
  <c r="E19" i="6"/>
  <c r="E16" i="6"/>
  <c r="E14" i="6"/>
  <c r="E13" i="6"/>
  <c r="E12" i="6"/>
  <c r="E11" i="6"/>
  <c r="E10" i="6"/>
  <c r="D1" i="6"/>
  <c r="E16" i="5"/>
  <c r="C17" i="5"/>
  <c r="E15" i="5"/>
  <c r="E14" i="5"/>
  <c r="E13" i="5"/>
  <c r="E11" i="5"/>
  <c r="E12" i="5"/>
  <c r="E10" i="5"/>
  <c r="E9" i="5"/>
  <c r="D1" i="5"/>
  <c r="D1" i="4"/>
  <c r="E21" i="6" l="1"/>
  <c r="D21" i="6" s="1"/>
  <c r="E17" i="5"/>
  <c r="D17" i="5" s="1"/>
  <c r="E15" i="4"/>
  <c r="E14" i="4"/>
  <c r="E13" i="4"/>
  <c r="E12" i="4"/>
  <c r="E11" i="4"/>
  <c r="E10" i="4"/>
  <c r="E9" i="4"/>
  <c r="C16" i="4" l="1"/>
  <c r="E16" i="4" l="1"/>
  <c r="D16" i="4" l="1"/>
</calcChain>
</file>

<file path=xl/sharedStrings.xml><?xml version="1.0" encoding="utf-8"?>
<sst xmlns="http://schemas.openxmlformats.org/spreadsheetml/2006/main" count="256" uniqueCount="69">
  <si>
    <t>FUEL</t>
  </si>
  <si>
    <t>item</t>
  </si>
  <si>
    <t>weight</t>
  </si>
  <si>
    <t>lever arm</t>
  </si>
  <si>
    <t>moment</t>
  </si>
  <si>
    <t>aircraft</t>
  </si>
  <si>
    <t>total</t>
  </si>
  <si>
    <t>7 jumpers</t>
  </si>
  <si>
    <t>6 jumpers</t>
  </si>
  <si>
    <t>5 jumpers</t>
  </si>
  <si>
    <t>4 jumpers</t>
  </si>
  <si>
    <t>3 jumpers</t>
  </si>
  <si>
    <t>weight KG</t>
  </si>
  <si>
    <t>MAX TAKE OFF 1905 KGS, Landing 1814KG</t>
  </si>
  <si>
    <t>LIFT 1:   160 litres fuel</t>
  </si>
  <si>
    <t>LIFT 3:   80 litres fuel</t>
  </si>
  <si>
    <t>LIFT 2:   120 litres fuel</t>
  </si>
  <si>
    <t>160 lts</t>
  </si>
  <si>
    <t>118.87 kg</t>
  </si>
  <si>
    <t>59.43kg</t>
  </si>
  <si>
    <t>89.15kg</t>
  </si>
  <si>
    <t>120 lts</t>
  </si>
  <si>
    <t>80 lts</t>
  </si>
  <si>
    <t>Max Take off 1905KGS</t>
  </si>
  <si>
    <t>Max Landing 1814KGS</t>
  </si>
  <si>
    <t>G-HTFU GA8tc-320</t>
  </si>
  <si>
    <t>Item</t>
  </si>
  <si>
    <t>Litres</t>
  </si>
  <si>
    <t>KG</t>
  </si>
  <si>
    <t>Aircraft</t>
  </si>
  <si>
    <t>Pilot/Row 1</t>
  </si>
  <si>
    <t>Fuel</t>
  </si>
  <si>
    <t>Row 2</t>
  </si>
  <si>
    <t>Row 3</t>
  </si>
  <si>
    <t>Row 4</t>
  </si>
  <si>
    <t>Bag Shelf</t>
  </si>
  <si>
    <t>Total</t>
  </si>
  <si>
    <t>Fuel min 40 litres + 40 one lift</t>
  </si>
  <si>
    <t>Three lifts</t>
  </si>
  <si>
    <t>Two lifts</t>
  </si>
  <si>
    <t>One lift</t>
  </si>
  <si>
    <t>1A</t>
  </si>
  <si>
    <t>1B</t>
  </si>
  <si>
    <t>1C</t>
  </si>
  <si>
    <t>2 (Bag shelf)</t>
  </si>
  <si>
    <t>3 (not used)</t>
  </si>
  <si>
    <t>Load No</t>
  </si>
  <si>
    <t>?</t>
  </si>
  <si>
    <t>Pilot</t>
  </si>
  <si>
    <t>Skydiver 1</t>
  </si>
  <si>
    <t>Skydiver 2</t>
  </si>
  <si>
    <t>Skydiver 3</t>
  </si>
  <si>
    <t>Skydiver 4</t>
  </si>
  <si>
    <t>Skydiver 5</t>
  </si>
  <si>
    <t>Skydiver 6</t>
  </si>
  <si>
    <t>Skydiver 7</t>
  </si>
  <si>
    <t>Skydiver 8</t>
  </si>
  <si>
    <t>Reserve</t>
  </si>
  <si>
    <t>Green weight denotes within landing weight</t>
  </si>
  <si>
    <t>3 Lift  cycle</t>
  </si>
  <si>
    <t>Skydiver circa. 90kg</t>
  </si>
  <si>
    <t>Pilot circa. 80kg</t>
  </si>
  <si>
    <t>Weight</t>
  </si>
  <si>
    <t>2 Lift  cycle</t>
  </si>
  <si>
    <t>Denotes seating allocation should be vaccant</t>
  </si>
  <si>
    <t>1 Lift  cycle</t>
  </si>
  <si>
    <t>Yellow weight denotes within MAX take-off weight, but above MAX landing weight</t>
  </si>
  <si>
    <t xml:space="preserve">G-HTFU Weight and C of G Load sheet </t>
  </si>
  <si>
    <t>Skydiver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</si>
</sst>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F800]dddd\,\ mmmm\ dd\,\ yyyy"/>
  </numFmts>
  <fonts count="23" x14ac:knownFonts="1">
    <font>
      <sz val="10"/>
      <name val="Arial"/>
    </font>
    <font>
      <sz val="8"/>
      <name val="Arial"/>
    </font>
    <font>
      <b/>
      <sz val="8"/>
      <name val="Arial"/>
    </font>
    <font>
      <b/>
      <sz val="8"/>
      <name val="Arial"/>
    </font>
    <font>
      <sz val="12"/>
      <name val="Arial"/>
    </font>
    <font>
      <b/>
      <sz val="16"/>
      <name val="Arial"/>
    </font>
    <font>
      <b/>
      <sz val="10"/>
      <name val="Arial"/>
    </font>
    <font>
      <sz val="10"/>
      <name val="Arial"/>
    </font>
    <font>
      <b/>
      <sz val="10"/>
      <name val="Arial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1C4E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6E6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4F28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3" borderId="0" xfId="0" applyFont="1" applyFill="1"/>
    <xf numFmtId="0" fontId="1" fillId="0" borderId="0" xfId="0" applyFont="1"/>
    <xf numFmtId="0" fontId="1" fillId="3" borderId="0" xfId="0" applyFont="1" applyFill="1"/>
    <xf numFmtId="0" fontId="2" fillId="0" borderId="0" xfId="0" applyFont="1"/>
    <xf numFmtId="0" fontId="1" fillId="0" borderId="0" xfId="0" applyFont="1" applyBorder="1"/>
    <xf numFmtId="0" fontId="2" fillId="3" borderId="1" xfId="0" applyFont="1" applyFill="1" applyBorder="1"/>
    <xf numFmtId="0" fontId="2" fillId="3" borderId="2" xfId="0" applyFont="1" applyFill="1" applyBorder="1"/>
    <xf numFmtId="0" fontId="1" fillId="3" borderId="1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4" fillId="0" borderId="0" xfId="0" applyFont="1"/>
    <xf numFmtId="0" fontId="2" fillId="3" borderId="8" xfId="0" applyFont="1" applyFill="1" applyBorder="1"/>
    <xf numFmtId="0" fontId="2" fillId="3" borderId="9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Border="1"/>
    <xf numFmtId="0" fontId="2" fillId="3" borderId="10" xfId="0" applyFont="1" applyFill="1" applyBorder="1"/>
    <xf numFmtId="0" fontId="2" fillId="0" borderId="11" xfId="0" applyFont="1" applyFill="1" applyBorder="1"/>
    <xf numFmtId="0" fontId="9" fillId="0" borderId="0" xfId="0" applyFont="1" applyFill="1"/>
    <xf numFmtId="0" fontId="10" fillId="0" borderId="0" xfId="0" applyFont="1" applyFill="1"/>
    <xf numFmtId="0" fontId="10" fillId="0" borderId="0" xfId="0" applyFont="1"/>
    <xf numFmtId="2" fontId="1" fillId="5" borderId="5" xfId="0" applyNumberFormat="1" applyFont="1" applyFill="1" applyBorder="1"/>
    <xf numFmtId="0" fontId="2" fillId="8" borderId="0" xfId="0" applyFont="1" applyFill="1"/>
    <xf numFmtId="0" fontId="12" fillId="0" borderId="0" xfId="0" applyFont="1"/>
    <xf numFmtId="0" fontId="12" fillId="0" borderId="0" xfId="0" applyFont="1" applyBorder="1"/>
    <xf numFmtId="0" fontId="15" fillId="0" borderId="0" xfId="0" applyFont="1" applyFill="1"/>
    <xf numFmtId="0" fontId="15" fillId="7" borderId="0" xfId="0" applyFont="1" applyFill="1" applyBorder="1"/>
    <xf numFmtId="0" fontId="13" fillId="3" borderId="2" xfId="0" applyFont="1" applyFill="1" applyBorder="1"/>
    <xf numFmtId="0" fontId="17" fillId="3" borderId="2" xfId="0" applyFont="1" applyFill="1" applyBorder="1"/>
    <xf numFmtId="0" fontId="17" fillId="9" borderId="2" xfId="0" applyFont="1" applyFill="1" applyBorder="1"/>
    <xf numFmtId="0" fontId="17" fillId="7" borderId="2" xfId="0" applyFont="1" applyFill="1" applyBorder="1"/>
    <xf numFmtId="0" fontId="17" fillId="2" borderId="2" xfId="0" applyFont="1" applyFill="1" applyBorder="1"/>
    <xf numFmtId="164" fontId="17" fillId="7" borderId="2" xfId="0" applyNumberFormat="1" applyFont="1" applyFill="1" applyBorder="1"/>
    <xf numFmtId="1" fontId="17" fillId="3" borderId="2" xfId="0" applyNumberFormat="1" applyFont="1" applyFill="1" applyBorder="1"/>
    <xf numFmtId="0" fontId="12" fillId="0" borderId="0" xfId="0" applyFont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6" fillId="7" borderId="0" xfId="0" applyFont="1" applyFill="1" applyBorder="1"/>
    <xf numFmtId="0" fontId="17" fillId="0" borderId="2" xfId="0" applyFont="1" applyBorder="1"/>
    <xf numFmtId="164" fontId="17" fillId="9" borderId="2" xfId="0" applyNumberFormat="1" applyFont="1" applyFill="1" applyBorder="1"/>
    <xf numFmtId="0" fontId="17" fillId="10" borderId="2" xfId="0" applyFont="1" applyFill="1" applyBorder="1"/>
    <xf numFmtId="0" fontId="17" fillId="11" borderId="2" xfId="0" applyFont="1" applyFill="1" applyBorder="1"/>
    <xf numFmtId="0" fontId="17" fillId="12" borderId="2" xfId="0" applyFont="1" applyFill="1" applyBorder="1"/>
    <xf numFmtId="0" fontId="17" fillId="13" borderId="2" xfId="0" applyFont="1" applyFill="1" applyBorder="1"/>
    <xf numFmtId="0" fontId="17" fillId="14" borderId="2" xfId="0" applyFont="1" applyFill="1" applyBorder="1"/>
    <xf numFmtId="0" fontId="17" fillId="6" borderId="2" xfId="0" applyFont="1" applyFill="1" applyBorder="1"/>
    <xf numFmtId="0" fontId="17" fillId="15" borderId="2" xfId="0" applyFont="1" applyFill="1" applyBorder="1"/>
    <xf numFmtId="0" fontId="17" fillId="16" borderId="2" xfId="0" applyFont="1" applyFill="1" applyBorder="1"/>
    <xf numFmtId="0" fontId="17" fillId="17" borderId="2" xfId="0" applyFont="1" applyFill="1" applyBorder="1"/>
    <xf numFmtId="0" fontId="17" fillId="0" borderId="10" xfId="0" applyFont="1" applyBorder="1" applyAlignment="1">
      <alignment horizontal="center"/>
    </xf>
    <xf numFmtId="0" fontId="11" fillId="0" borderId="2" xfId="0" applyFont="1" applyBorder="1"/>
    <xf numFmtId="0" fontId="1" fillId="0" borderId="0" xfId="0" applyFont="1" applyAlignment="1">
      <alignment horizontal="center"/>
    </xf>
    <xf numFmtId="0" fontId="2" fillId="18" borderId="12" xfId="0" applyFont="1" applyFill="1" applyBorder="1"/>
    <xf numFmtId="0" fontId="1" fillId="18" borderId="7" xfId="0" applyFont="1" applyFill="1" applyBorder="1"/>
    <xf numFmtId="0" fontId="1" fillId="18" borderId="13" xfId="0" applyFont="1" applyFill="1" applyBorder="1"/>
    <xf numFmtId="0" fontId="21" fillId="3" borderId="3" xfId="0" applyFont="1" applyFill="1" applyBorder="1"/>
    <xf numFmtId="0" fontId="1" fillId="3" borderId="14" xfId="0" applyFont="1" applyFill="1" applyBorder="1"/>
    <xf numFmtId="0" fontId="1" fillId="3" borderId="16" xfId="0" applyFont="1" applyFill="1" applyBorder="1"/>
    <xf numFmtId="0" fontId="2" fillId="3" borderId="3" xfId="0" applyFont="1" applyFill="1" applyBorder="1"/>
    <xf numFmtId="0" fontId="1" fillId="7" borderId="5" xfId="0" applyFont="1" applyFill="1" applyBorder="1"/>
    <xf numFmtId="0" fontId="20" fillId="18" borderId="12" xfId="0" applyFont="1" applyFill="1" applyBorder="1"/>
    <xf numFmtId="0" fontId="20" fillId="0" borderId="2" xfId="0" applyFont="1" applyBorder="1"/>
    <xf numFmtId="2" fontId="21" fillId="7" borderId="1" xfId="0" applyNumberFormat="1" applyFont="1" applyFill="1" applyBorder="1"/>
    <xf numFmtId="2" fontId="21" fillId="7" borderId="3" xfId="0" applyNumberFormat="1" applyFont="1" applyFill="1" applyBorder="1"/>
    <xf numFmtId="2" fontId="1" fillId="5" borderId="2" xfId="0" applyNumberFormat="1" applyFont="1" applyFill="1" applyBorder="1"/>
    <xf numFmtId="164" fontId="1" fillId="3" borderId="15" xfId="0" applyNumberFormat="1" applyFont="1" applyFill="1" applyBorder="1"/>
    <xf numFmtId="164" fontId="1" fillId="3" borderId="17" xfId="0" applyNumberFormat="1" applyFont="1" applyFill="1" applyBorder="1"/>
    <xf numFmtId="164" fontId="1" fillId="3" borderId="6" xfId="0" applyNumberFormat="1" applyFont="1" applyFill="1" applyBorder="1"/>
    <xf numFmtId="0" fontId="1" fillId="6" borderId="16" xfId="0" applyFont="1" applyFill="1" applyBorder="1"/>
    <xf numFmtId="2" fontId="21" fillId="6" borderId="3" xfId="0" applyNumberFormat="1" applyFont="1" applyFill="1" applyBorder="1"/>
    <xf numFmtId="164" fontId="1" fillId="6" borderId="17" xfId="0" applyNumberFormat="1" applyFont="1" applyFill="1" applyBorder="1"/>
    <xf numFmtId="0" fontId="3" fillId="7" borderId="0" xfId="0" applyFont="1" applyFill="1" applyBorder="1"/>
    <xf numFmtId="0" fontId="2" fillId="7" borderId="0" xfId="0" applyFont="1" applyFill="1" applyBorder="1"/>
    <xf numFmtId="0" fontId="20" fillId="7" borderId="0" xfId="0" applyFont="1" applyFill="1" applyBorder="1"/>
    <xf numFmtId="0" fontId="1" fillId="0" borderId="0" xfId="0" applyFont="1" applyAlignment="1"/>
    <xf numFmtId="0" fontId="21" fillId="3" borderId="2" xfId="0" applyFont="1" applyFill="1" applyBorder="1"/>
    <xf numFmtId="0" fontId="12" fillId="0" borderId="2" xfId="0" applyFont="1" applyBorder="1"/>
    <xf numFmtId="0" fontId="1" fillId="7" borderId="16" xfId="0" applyFont="1" applyFill="1" applyBorder="1"/>
    <xf numFmtId="164" fontId="1" fillId="7" borderId="17" xfId="0" applyNumberFormat="1" applyFont="1" applyFill="1" applyBorder="1"/>
    <xf numFmtId="0" fontId="17" fillId="0" borderId="2" xfId="0" applyFont="1" applyBorder="1" applyAlignment="1">
      <alignment horizontal="center"/>
    </xf>
    <xf numFmtId="0" fontId="17" fillId="19" borderId="2" xfId="0" applyFont="1" applyFill="1" applyBorder="1"/>
    <xf numFmtId="165" fontId="15" fillId="0" borderId="2" xfId="0" applyNumberFormat="1" applyFont="1" applyFill="1" applyBorder="1" applyAlignment="1">
      <alignment horizontal="center"/>
    </xf>
    <xf numFmtId="0" fontId="18" fillId="7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2" fillId="18" borderId="18" xfId="0" applyFont="1" applyFill="1" applyBorder="1" applyAlignment="1">
      <alignment horizontal="center"/>
    </xf>
    <xf numFmtId="0" fontId="5" fillId="18" borderId="0" xfId="0" applyFont="1" applyFill="1" applyBorder="1" applyAlignment="1">
      <alignment horizontal="center"/>
    </xf>
    <xf numFmtId="0" fontId="19" fillId="4" borderId="0" xfId="0" applyFont="1" applyFill="1" applyAlignment="1">
      <alignment horizontal="left"/>
    </xf>
    <xf numFmtId="0" fontId="19" fillId="8" borderId="0" xfId="0" applyFont="1" applyFill="1" applyAlignment="1">
      <alignment horizontal="left"/>
    </xf>
    <xf numFmtId="0" fontId="19" fillId="6" borderId="0" xfId="0" applyFont="1" applyFill="1" applyAlignment="1">
      <alignment horizontal="left"/>
    </xf>
    <xf numFmtId="165" fontId="15" fillId="0" borderId="0" xfId="0" applyNumberFormat="1" applyFont="1" applyFill="1" applyAlignment="1">
      <alignment horizontal="center"/>
    </xf>
  </cellXfs>
  <cellStyles count="1">
    <cellStyle name="Normal" xfId="0" builtinId="0"/>
  </cellStyles>
  <dxfs count="55">
    <dxf>
      <fill>
        <patternFill>
          <bgColor rgb="FFFFFF00"/>
        </patternFill>
      </fill>
    </dxf>
    <dxf>
      <font>
        <color theme="1" tint="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 tint="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 tint="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 tint="4.9989318521683403E-2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1" tint="4.9989318521683403E-2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4F28E"/>
      <color rgb="FFFE6E6E"/>
      <color rgb="FFE1C4E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 of G mm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023420149404396E-2"/>
          <c:y val="0.10345236808262027"/>
          <c:w val="0.90973854664789366"/>
          <c:h val="0.8002873379583198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'Skydiver CofG (EXIT Slots)'!$C$20</c:f>
              <c:numCache>
                <c:formatCode>General</c:formatCode>
                <c:ptCount val="1"/>
                <c:pt idx="0">
                  <c:v>1745.73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DC-4B9E-8474-8B89DE871B4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'Skydiver CofG (EXIT Slots)'!$D$20</c:f>
              <c:numCache>
                <c:formatCode>0.0</c:formatCode>
                <c:ptCount val="1"/>
                <c:pt idx="0">
                  <c:v>1593.8936548034344</c:v>
                </c:pt>
              </c:numCache>
            </c:numRef>
          </c:xVal>
          <c:yVal>
            <c:numRef>
              <c:f>'Skydiver CofG (EXIT Slots)'!$C$20</c:f>
              <c:numCache>
                <c:formatCode>General</c:formatCode>
                <c:ptCount val="1"/>
                <c:pt idx="0">
                  <c:v>1745.73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DC-4B9E-8474-8B89DE871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488255"/>
        <c:axId val="1732490335"/>
      </c:scatterChart>
      <c:valAx>
        <c:axId val="1732488255"/>
        <c:scaling>
          <c:orientation val="minMax"/>
          <c:max val="1800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90335"/>
        <c:crosses val="autoZero"/>
        <c:crossBetween val="midCat"/>
        <c:majorUnit val="50"/>
      </c:valAx>
      <c:valAx>
        <c:axId val="1732490335"/>
        <c:scaling>
          <c:orientation val="minMax"/>
          <c:max val="2000"/>
          <c:min val="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8825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 of G mm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023420149404396E-2"/>
          <c:y val="0.10345236808262027"/>
          <c:w val="0.90973854664789366"/>
          <c:h val="0.8002873379583198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'Skydiver CofG 9'!$C$22</c:f>
              <c:numCache>
                <c:formatCode>General</c:formatCode>
                <c:ptCount val="1"/>
                <c:pt idx="0">
                  <c:v>1885.73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98-4666-BFEF-ABDF5B3FC76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'Skydiver CofG 9'!$D$22</c:f>
              <c:numCache>
                <c:formatCode>0.0</c:formatCode>
                <c:ptCount val="1"/>
                <c:pt idx="0">
                  <c:v>1556.2861438275891</c:v>
                </c:pt>
              </c:numCache>
            </c:numRef>
          </c:xVal>
          <c:yVal>
            <c:numRef>
              <c:f>'Skydiver CofG 9'!$C$22</c:f>
              <c:numCache>
                <c:formatCode>General</c:formatCode>
                <c:ptCount val="1"/>
                <c:pt idx="0">
                  <c:v>1885.73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98-4666-BFEF-ABDF5B3FC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488255"/>
        <c:axId val="1732490335"/>
      </c:scatterChart>
      <c:valAx>
        <c:axId val="1732488255"/>
        <c:scaling>
          <c:orientation val="minMax"/>
          <c:max val="1800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90335"/>
        <c:crosses val="autoZero"/>
        <c:crossBetween val="midCat"/>
        <c:majorUnit val="50"/>
      </c:valAx>
      <c:valAx>
        <c:axId val="1732490335"/>
        <c:scaling>
          <c:orientation val="minMax"/>
          <c:max val="2000"/>
          <c:min val="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8825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 of G mm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023420149404396E-2"/>
          <c:y val="0.10345236808262027"/>
          <c:w val="0.90973854664789366"/>
          <c:h val="0.8002873379583198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'Skydiver CofG 8'!$C$21</c:f>
              <c:numCache>
                <c:formatCode>General</c:formatCode>
                <c:ptCount val="1"/>
                <c:pt idx="0">
                  <c:v>1810.45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AC-4D41-ABD9-1561658E51C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'Skydiver CofG 8'!$D$21</c:f>
              <c:numCache>
                <c:formatCode>0.0</c:formatCode>
                <c:ptCount val="1"/>
                <c:pt idx="0">
                  <c:v>1451.3911182302741</c:v>
                </c:pt>
              </c:numCache>
            </c:numRef>
          </c:xVal>
          <c:yVal>
            <c:numRef>
              <c:f>'Skydiver CofG 8'!$C$21</c:f>
              <c:numCache>
                <c:formatCode>General</c:formatCode>
                <c:ptCount val="1"/>
                <c:pt idx="0">
                  <c:v>1810.45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AC-4D41-ABD9-1561658E5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488255"/>
        <c:axId val="1732490335"/>
      </c:scatterChart>
      <c:valAx>
        <c:axId val="1732488255"/>
        <c:scaling>
          <c:orientation val="minMax"/>
          <c:max val="1800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90335"/>
        <c:crosses val="autoZero"/>
        <c:crossBetween val="midCat"/>
        <c:majorUnit val="50"/>
      </c:valAx>
      <c:valAx>
        <c:axId val="1732490335"/>
        <c:scaling>
          <c:orientation val="minMax"/>
          <c:max val="2000"/>
          <c:min val="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8825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 of G mm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023420149404396E-2"/>
          <c:y val="0.10345236808262027"/>
          <c:w val="0.90973854664789366"/>
          <c:h val="0.8002873379583198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'Cargo CofG '!$C$17</c:f>
              <c:numCache>
                <c:formatCode>General</c:formatCode>
                <c:ptCount val="1"/>
                <c:pt idx="0">
                  <c:v>1855.45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57-4BC3-89F9-FA01E756159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'Cargo CofG '!$D$17</c:f>
              <c:numCache>
                <c:formatCode>0.0</c:formatCode>
                <c:ptCount val="1"/>
                <c:pt idx="0">
                  <c:v>1541.306125198739</c:v>
                </c:pt>
              </c:numCache>
            </c:numRef>
          </c:xVal>
          <c:yVal>
            <c:numRef>
              <c:f>'Cargo CofG '!$C$17</c:f>
              <c:numCache>
                <c:formatCode>General</c:formatCode>
                <c:ptCount val="1"/>
                <c:pt idx="0">
                  <c:v>1855.45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57-4BC3-89F9-FA01E7561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488255"/>
        <c:axId val="1732490335"/>
      </c:scatterChart>
      <c:valAx>
        <c:axId val="1732488255"/>
        <c:scaling>
          <c:orientation val="minMax"/>
          <c:max val="1800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90335"/>
        <c:crosses val="autoZero"/>
        <c:crossBetween val="midCat"/>
        <c:majorUnit val="50"/>
      </c:valAx>
      <c:valAx>
        <c:axId val="1732490335"/>
        <c:scaling>
          <c:orientation val="minMax"/>
          <c:max val="2000"/>
          <c:min val="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8825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 of G mm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649075668145878E-2"/>
          <c:y val="0.10298963460137468"/>
          <c:w val="0.90973854664789366"/>
          <c:h val="0.8002873379583198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'Seating CofG'!$C$16</c:f>
              <c:numCache>
                <c:formatCode>General</c:formatCode>
                <c:ptCount val="1"/>
                <c:pt idx="0">
                  <c:v>1795.17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55-4C70-AA38-168D147228E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'Seating CofG'!$D$16</c:f>
              <c:numCache>
                <c:formatCode>0.0</c:formatCode>
                <c:ptCount val="1"/>
                <c:pt idx="0">
                  <c:v>1597.7067631477798</c:v>
                </c:pt>
              </c:numCache>
            </c:numRef>
          </c:xVal>
          <c:yVal>
            <c:numRef>
              <c:f>'Seating CofG'!$C$16</c:f>
              <c:numCache>
                <c:formatCode>General</c:formatCode>
                <c:ptCount val="1"/>
                <c:pt idx="0">
                  <c:v>1795.17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55-4C70-AA38-168D14722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488255"/>
        <c:axId val="1732490335"/>
      </c:scatterChart>
      <c:valAx>
        <c:axId val="1732488255"/>
        <c:scaling>
          <c:orientation val="minMax"/>
          <c:max val="1800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90335"/>
        <c:crosses val="autoZero"/>
        <c:crossBetween val="midCat"/>
        <c:majorUnit val="50"/>
      </c:valAx>
      <c:valAx>
        <c:axId val="1732490335"/>
        <c:scaling>
          <c:orientation val="minMax"/>
          <c:max val="2000"/>
          <c:min val="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48825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300036</xdr:rowOff>
    </xdr:from>
    <xdr:to>
      <xdr:col>10</xdr:col>
      <xdr:colOff>619125</xdr:colOff>
      <xdr:row>21</xdr:row>
      <xdr:rowOff>222250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619125</xdr:colOff>
      <xdr:row>1</xdr:row>
      <xdr:rowOff>19049</xdr:rowOff>
    </xdr:from>
    <xdr:to>
      <xdr:col>14</xdr:col>
      <xdr:colOff>247650</xdr:colOff>
      <xdr:row>22</xdr:row>
      <xdr:rowOff>24972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8" t="6345" r="16951" b="11743"/>
        <a:stretch/>
      </xdr:blipFill>
      <xdr:spPr>
        <a:xfrm>
          <a:off x="9258300" y="314324"/>
          <a:ext cx="2676525" cy="54732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0</xdr:row>
      <xdr:rowOff>157161</xdr:rowOff>
    </xdr:from>
    <xdr:to>
      <xdr:col>11</xdr:col>
      <xdr:colOff>381001</xdr:colOff>
      <xdr:row>17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0.29135</cdr:x>
      <cdr:y>0.75709</cdr:y>
    </cdr:from>
    <cdr:to>
      <cdr:x>0.29135</cdr:x>
      <cdr:y>0.90238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181226" y="3176589"/>
          <a:ext cx="0" cy="609600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0.29008</cdr:x>
      <cdr:y>0.15551</cdr:y>
    </cdr:from>
    <cdr:to>
      <cdr:x>0.56107</cdr:x>
      <cdr:y>0.76163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2171701" y="652464"/>
          <a:ext cx="2028825" cy="2543175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0.5598</cdr:x>
      <cdr:y>0.15551</cdr:y>
    </cdr:from>
    <cdr:to>
      <cdr:x>0.77174</cdr:x>
      <cdr:y>0.15778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3433848" y="652464"/>
          <a:ext cx="1300078" cy="9525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0.76843</cdr:x>
      <cdr:y>0.15551</cdr:y>
    </cdr:from>
    <cdr:to>
      <cdr:x>0.77097</cdr:x>
      <cdr:y>0.90238</cdr:y>
    </cdr:to>
    <cdr:cxnSp macro="">
      <cdr:nvCxnSpPr>
        <cdr:cNvPr id="9" name="Straight Connector 8"/>
        <cdr:cNvCxnSpPr/>
      </cdr:nvCxnSpPr>
      <cdr:spPr>
        <a:xfrm xmlns:a="http://schemas.openxmlformats.org/drawingml/2006/main" flipH="1">
          <a:off x="4713616" y="652464"/>
          <a:ext cx="15608" cy="3133725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0.29135</cdr:x>
      <cdr:y>0.75709</cdr:y>
    </cdr:from>
    <cdr:to>
      <cdr:x>0.29135</cdr:x>
      <cdr:y>0.90238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181226" y="3176589"/>
          <a:ext cx="0" cy="609600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0.29008</cdr:x>
      <cdr:y>0.16673</cdr:y>
    </cdr:from>
    <cdr:to>
      <cdr:x>0.55962</cdr:x>
      <cdr:y>0.76163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1436766" y="757239"/>
          <a:ext cx="1335009" cy="2701962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0.55788</cdr:x>
      <cdr:y>0.16673</cdr:y>
    </cdr:from>
    <cdr:to>
      <cdr:x>0.77885</cdr:x>
      <cdr:y>0.16827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2763164" y="757239"/>
          <a:ext cx="1094461" cy="6997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0.76843</cdr:x>
      <cdr:y>0.16673</cdr:y>
    </cdr:from>
    <cdr:to>
      <cdr:x>0.775</cdr:x>
      <cdr:y>0.90238</cdr:y>
    </cdr:to>
    <cdr:cxnSp macro="">
      <cdr:nvCxnSpPr>
        <cdr:cNvPr id="9" name="Straight Connector 8"/>
        <cdr:cNvCxnSpPr/>
      </cdr:nvCxnSpPr>
      <cdr:spPr>
        <a:xfrm xmlns:a="http://schemas.openxmlformats.org/drawingml/2006/main" flipH="1">
          <a:off x="3806034" y="757239"/>
          <a:ext cx="32541" cy="3341226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0.52885</cdr:x>
      <cdr:y>0.2399</cdr:y>
    </cdr:from>
    <cdr:to>
      <cdr:x>0.77308</cdr:x>
      <cdr:y>0.2399</cdr:y>
    </cdr:to>
    <cdr:cxnSp macro="">
      <cdr:nvCxnSpPr>
        <cdr:cNvPr id="4" name="Straight Connector 3"/>
        <cdr:cNvCxnSpPr/>
      </cdr:nvCxnSpPr>
      <cdr:spPr>
        <a:xfrm xmlns:a="http://schemas.openxmlformats.org/drawingml/2006/main">
          <a:off x="2619375" y="1347789"/>
          <a:ext cx="1209675" cy="0"/>
        </a:xfrm>
        <a:prstGeom xmlns:a="http://schemas.openxmlformats.org/drawingml/2006/main" prst="line">
          <a:avLst/>
        </a:prstGeom>
        <a:ln xmlns:a="http://schemas.openxmlformats.org/drawingml/2006/main"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24235</xdr:colOff>
      <xdr:row>12</xdr:row>
      <xdr:rowOff>38100</xdr:rowOff>
    </xdr:from>
    <xdr:to>
      <xdr:col>22</xdr:col>
      <xdr:colOff>895350</xdr:colOff>
      <xdr:row>49</xdr:row>
      <xdr:rowOff>104775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16" t="6819" r="16281" b="12122"/>
        <a:stretch/>
      </xdr:blipFill>
      <xdr:spPr>
        <a:xfrm>
          <a:off x="9768310" y="2095500"/>
          <a:ext cx="2395115" cy="5353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300036</xdr:rowOff>
    </xdr:from>
    <xdr:to>
      <xdr:col>10</xdr:col>
      <xdr:colOff>619125</xdr:colOff>
      <xdr:row>23</xdr:row>
      <xdr:rowOff>222250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697165</xdr:colOff>
      <xdr:row>1</xdr:row>
      <xdr:rowOff>0</xdr:rowOff>
    </xdr:from>
    <xdr:to>
      <xdr:col>14</xdr:col>
      <xdr:colOff>154317</xdr:colOff>
      <xdr:row>22</xdr:row>
      <xdr:rowOff>190500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83" t="5966" r="16414" b="12121"/>
        <a:stretch/>
      </xdr:blipFill>
      <xdr:spPr>
        <a:xfrm>
          <a:off x="9336340" y="295275"/>
          <a:ext cx="2505152" cy="5657850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0.29135</cdr:x>
      <cdr:y>0.75709</cdr:y>
    </cdr:from>
    <cdr:to>
      <cdr:x>0.29135</cdr:x>
      <cdr:y>0.90238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181226" y="3176589"/>
          <a:ext cx="0" cy="609600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0.29008</cdr:x>
      <cdr:y>0.16673</cdr:y>
    </cdr:from>
    <cdr:to>
      <cdr:x>0.55962</cdr:x>
      <cdr:y>0.76163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1436766" y="757239"/>
          <a:ext cx="1335009" cy="2701962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0.55788</cdr:x>
      <cdr:y>0.16673</cdr:y>
    </cdr:from>
    <cdr:to>
      <cdr:x>0.77885</cdr:x>
      <cdr:y>0.16827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2763164" y="757239"/>
          <a:ext cx="1094461" cy="6997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0.76843</cdr:x>
      <cdr:y>0.16673</cdr:y>
    </cdr:from>
    <cdr:to>
      <cdr:x>0.775</cdr:x>
      <cdr:y>0.90238</cdr:y>
    </cdr:to>
    <cdr:cxnSp macro="">
      <cdr:nvCxnSpPr>
        <cdr:cNvPr id="9" name="Straight Connector 8"/>
        <cdr:cNvCxnSpPr/>
      </cdr:nvCxnSpPr>
      <cdr:spPr>
        <a:xfrm xmlns:a="http://schemas.openxmlformats.org/drawingml/2006/main" flipH="1">
          <a:off x="3806034" y="757239"/>
          <a:ext cx="32541" cy="3341226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0.52885</cdr:x>
      <cdr:y>0.2399</cdr:y>
    </cdr:from>
    <cdr:to>
      <cdr:x>0.77308</cdr:x>
      <cdr:y>0.2399</cdr:y>
    </cdr:to>
    <cdr:cxnSp macro="">
      <cdr:nvCxnSpPr>
        <cdr:cNvPr id="4" name="Straight Connector 3"/>
        <cdr:cNvCxnSpPr/>
      </cdr:nvCxnSpPr>
      <cdr:spPr>
        <a:xfrm xmlns:a="http://schemas.openxmlformats.org/drawingml/2006/main">
          <a:off x="2619375" y="1347789"/>
          <a:ext cx="1209675" cy="0"/>
        </a:xfrm>
        <a:prstGeom xmlns:a="http://schemas.openxmlformats.org/drawingml/2006/main" prst="line">
          <a:avLst/>
        </a:prstGeom>
        <a:ln xmlns:a="http://schemas.openxmlformats.org/drawingml/2006/main"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300036</xdr:rowOff>
    </xdr:from>
    <xdr:to>
      <xdr:col>10</xdr:col>
      <xdr:colOff>619125</xdr:colOff>
      <xdr:row>22</xdr:row>
      <xdr:rowOff>222250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616927</xdr:colOff>
      <xdr:row>0</xdr:row>
      <xdr:rowOff>104774</xdr:rowOff>
    </xdr:from>
    <xdr:to>
      <xdr:col>13</xdr:col>
      <xdr:colOff>735423</xdr:colOff>
      <xdr:row>21</xdr:row>
      <xdr:rowOff>95249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16" t="6534" r="16950" b="12216"/>
        <a:stretch/>
      </xdr:blipFill>
      <xdr:spPr>
        <a:xfrm>
          <a:off x="9256102" y="104774"/>
          <a:ext cx="2404496" cy="5457825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0.29135</cdr:x>
      <cdr:y>0.75709</cdr:y>
    </cdr:from>
    <cdr:to>
      <cdr:x>0.29135</cdr:x>
      <cdr:y>0.90238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181226" y="3176589"/>
          <a:ext cx="0" cy="609600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0.29008</cdr:x>
      <cdr:y>0.16673</cdr:y>
    </cdr:from>
    <cdr:to>
      <cdr:x>0.55962</cdr:x>
      <cdr:y>0.76163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1436766" y="757239"/>
          <a:ext cx="1335009" cy="2701962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0.55788</cdr:x>
      <cdr:y>0.16673</cdr:y>
    </cdr:from>
    <cdr:to>
      <cdr:x>0.77885</cdr:x>
      <cdr:y>0.16827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2763164" y="757239"/>
          <a:ext cx="1094461" cy="6997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0.76843</cdr:x>
      <cdr:y>0.16673</cdr:y>
    </cdr:from>
    <cdr:to>
      <cdr:x>0.775</cdr:x>
      <cdr:y>0.90238</cdr:y>
    </cdr:to>
    <cdr:cxnSp macro="">
      <cdr:nvCxnSpPr>
        <cdr:cNvPr id="9" name="Straight Connector 8"/>
        <cdr:cNvCxnSpPr/>
      </cdr:nvCxnSpPr>
      <cdr:spPr>
        <a:xfrm xmlns:a="http://schemas.openxmlformats.org/drawingml/2006/main" flipH="1">
          <a:off x="3806034" y="757239"/>
          <a:ext cx="32541" cy="3341226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0.52885</cdr:x>
      <cdr:y>0.2399</cdr:y>
    </cdr:from>
    <cdr:to>
      <cdr:x>0.77308</cdr:x>
      <cdr:y>0.2399</cdr:y>
    </cdr:to>
    <cdr:cxnSp macro="">
      <cdr:nvCxnSpPr>
        <cdr:cNvPr id="4" name="Straight Connector 3"/>
        <cdr:cNvCxnSpPr/>
      </cdr:nvCxnSpPr>
      <cdr:spPr>
        <a:xfrm xmlns:a="http://schemas.openxmlformats.org/drawingml/2006/main">
          <a:off x="2619375" y="1347789"/>
          <a:ext cx="1209675" cy="0"/>
        </a:xfrm>
        <a:prstGeom xmlns:a="http://schemas.openxmlformats.org/drawingml/2006/main" prst="line">
          <a:avLst/>
        </a:prstGeom>
        <a:ln xmlns:a="http://schemas.openxmlformats.org/drawingml/2006/main"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300036</xdr:rowOff>
    </xdr:from>
    <xdr:to>
      <xdr:col>10</xdr:col>
      <xdr:colOff>619125</xdr:colOff>
      <xdr:row>18</xdr:row>
      <xdr:rowOff>222250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699970</xdr:colOff>
      <xdr:row>0</xdr:row>
      <xdr:rowOff>104775</xdr:rowOff>
    </xdr:from>
    <xdr:to>
      <xdr:col>13</xdr:col>
      <xdr:colOff>573147</xdr:colOff>
      <xdr:row>21</xdr:row>
      <xdr:rowOff>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9145" y="104775"/>
          <a:ext cx="2159177" cy="5076826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0.29135</cdr:x>
      <cdr:y>0.75709</cdr:y>
    </cdr:from>
    <cdr:to>
      <cdr:x>0.29135</cdr:x>
      <cdr:y>0.90238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181226" y="3176589"/>
          <a:ext cx="0" cy="609600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0.29008</cdr:x>
      <cdr:y>0.16673</cdr:y>
    </cdr:from>
    <cdr:to>
      <cdr:x>0.55962</cdr:x>
      <cdr:y>0.76163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1436766" y="757239"/>
          <a:ext cx="1335009" cy="2701962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0.55788</cdr:x>
      <cdr:y>0.16673</cdr:y>
    </cdr:from>
    <cdr:to>
      <cdr:x>0.77885</cdr:x>
      <cdr:y>0.16827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2763164" y="757239"/>
          <a:ext cx="1094461" cy="6997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0.76843</cdr:x>
      <cdr:y>0.16673</cdr:y>
    </cdr:from>
    <cdr:to>
      <cdr:x>0.775</cdr:x>
      <cdr:y>0.90238</cdr:y>
    </cdr:to>
    <cdr:cxnSp macro="">
      <cdr:nvCxnSpPr>
        <cdr:cNvPr id="9" name="Straight Connector 8"/>
        <cdr:cNvCxnSpPr/>
      </cdr:nvCxnSpPr>
      <cdr:spPr>
        <a:xfrm xmlns:a="http://schemas.openxmlformats.org/drawingml/2006/main" flipH="1">
          <a:off x="3806034" y="757239"/>
          <a:ext cx="32541" cy="3341226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zoomScaleNormal="100" workbookViewId="0">
      <selection activeCell="C15" sqref="C15"/>
    </sheetView>
  </sheetViews>
  <sheetFormatPr defaultColWidth="11.42578125" defaultRowHeight="11.25" x14ac:dyDescent="0.2"/>
  <cols>
    <col min="1" max="1" width="0.28515625" style="2" customWidth="1"/>
    <col min="2" max="2" width="14.28515625" style="2" customWidth="1"/>
    <col min="3" max="3" width="16.28515625" style="2" customWidth="1"/>
    <col min="4" max="4" width="16.5703125" style="2" customWidth="1"/>
    <col min="5" max="5" width="15.42578125" style="2" customWidth="1"/>
    <col min="6" max="6" width="21" style="2" customWidth="1"/>
    <col min="7" max="16384" width="11.42578125" style="2"/>
  </cols>
  <sheetData>
    <row r="1" spans="2:8" ht="23.25" x14ac:dyDescent="0.35">
      <c r="B1" s="27" t="s">
        <v>25</v>
      </c>
      <c r="C1" s="27"/>
      <c r="D1" s="83">
        <f ca="1">NOW()</f>
        <v>45096.848753124999</v>
      </c>
      <c r="E1" s="83"/>
      <c r="F1" s="20"/>
      <c r="G1" s="24"/>
      <c r="H1" s="24"/>
    </row>
    <row r="2" spans="2:8" ht="18" customHeight="1" x14ac:dyDescent="0.35">
      <c r="B2" s="39" t="s">
        <v>37</v>
      </c>
      <c r="C2" s="27"/>
      <c r="D2" s="52" t="s">
        <v>46</v>
      </c>
      <c r="E2" s="51" t="s">
        <v>47</v>
      </c>
      <c r="F2" s="20"/>
      <c r="G2" s="24"/>
      <c r="H2" s="24"/>
    </row>
    <row r="3" spans="2:8" ht="17.25" customHeight="1" x14ac:dyDescent="0.35">
      <c r="C3" s="36" t="s">
        <v>27</v>
      </c>
      <c r="D3" s="37" t="s">
        <v>28</v>
      </c>
      <c r="E3" s="26"/>
      <c r="F3" s="20"/>
      <c r="G3" s="24"/>
      <c r="H3" s="24"/>
    </row>
    <row r="4" spans="2:8" ht="17.25" customHeight="1" x14ac:dyDescent="0.2">
      <c r="B4" s="40" t="s">
        <v>38</v>
      </c>
      <c r="C4" s="81">
        <v>160</v>
      </c>
      <c r="D4" s="81">
        <v>118.87</v>
      </c>
      <c r="G4" s="25"/>
      <c r="H4" s="24"/>
    </row>
    <row r="5" spans="2:8" ht="17.25" customHeight="1" x14ac:dyDescent="0.2">
      <c r="B5" s="40" t="s">
        <v>39</v>
      </c>
      <c r="C5" s="81">
        <v>120</v>
      </c>
      <c r="D5" s="81">
        <v>89.15</v>
      </c>
      <c r="G5" s="25"/>
      <c r="H5" s="24"/>
    </row>
    <row r="6" spans="2:8" ht="17.25" customHeight="1" x14ac:dyDescent="0.35">
      <c r="B6" s="40" t="s">
        <v>40</v>
      </c>
      <c r="C6" s="81">
        <v>80</v>
      </c>
      <c r="D6" s="81">
        <v>59.43</v>
      </c>
      <c r="F6" s="21"/>
    </row>
    <row r="7" spans="2:8" ht="18" customHeight="1" x14ac:dyDescent="0.35">
      <c r="B7" s="40" t="s">
        <v>57</v>
      </c>
      <c r="C7" s="81">
        <v>40</v>
      </c>
      <c r="D7" s="81">
        <v>29.72</v>
      </c>
      <c r="F7" s="21"/>
    </row>
    <row r="8" spans="2:8" ht="9.75" customHeight="1" x14ac:dyDescent="0.35">
      <c r="B8" s="35"/>
      <c r="C8" s="35"/>
      <c r="F8" s="21"/>
    </row>
    <row r="9" spans="2:8" ht="23.25" x14ac:dyDescent="0.35">
      <c r="B9" s="28" t="s">
        <v>26</v>
      </c>
      <c r="C9" s="28" t="s">
        <v>12</v>
      </c>
      <c r="D9" s="28" t="s">
        <v>3</v>
      </c>
      <c r="E9" s="28" t="s">
        <v>4</v>
      </c>
      <c r="F9" s="21"/>
    </row>
    <row r="10" spans="2:8" ht="23.25" x14ac:dyDescent="0.35">
      <c r="B10" s="30" t="s">
        <v>29</v>
      </c>
      <c r="C10" s="30">
        <v>1056.3</v>
      </c>
      <c r="D10" s="30">
        <v>1164</v>
      </c>
      <c r="E10" s="41">
        <f>C10*D10</f>
        <v>1229533.2</v>
      </c>
      <c r="F10" s="21"/>
    </row>
    <row r="11" spans="2:8" ht="23.25" x14ac:dyDescent="0.35">
      <c r="B11" s="43" t="s">
        <v>48</v>
      </c>
      <c r="C11" s="29">
        <v>80</v>
      </c>
      <c r="D11" s="30">
        <v>965.2</v>
      </c>
      <c r="E11" s="41">
        <f t="shared" ref="E11:E19" si="0">C11*D11</f>
        <v>77216</v>
      </c>
      <c r="F11" s="21"/>
    </row>
    <row r="12" spans="2:8" ht="23.25" x14ac:dyDescent="0.35">
      <c r="B12" s="44" t="s">
        <v>49</v>
      </c>
      <c r="C12" s="29">
        <v>90</v>
      </c>
      <c r="D12" s="30">
        <v>1245</v>
      </c>
      <c r="E12" s="41">
        <f>C12*D12</f>
        <v>112050</v>
      </c>
      <c r="F12" s="21"/>
    </row>
    <row r="13" spans="2:8" ht="23.25" x14ac:dyDescent="0.35">
      <c r="B13" s="46" t="s">
        <v>50</v>
      </c>
      <c r="C13" s="29">
        <v>100</v>
      </c>
      <c r="D13" s="30">
        <v>1524</v>
      </c>
      <c r="E13" s="41">
        <f>C15*D13</f>
        <v>90571.319999999992</v>
      </c>
      <c r="F13" s="21"/>
    </row>
    <row r="14" spans="2:8" ht="23.25" x14ac:dyDescent="0.35">
      <c r="B14" s="42" t="s">
        <v>51</v>
      </c>
      <c r="C14" s="29">
        <v>0</v>
      </c>
      <c r="D14" s="30">
        <v>1651</v>
      </c>
      <c r="E14" s="41">
        <f t="shared" si="0"/>
        <v>0</v>
      </c>
      <c r="F14" s="21"/>
    </row>
    <row r="15" spans="2:8" ht="23.25" x14ac:dyDescent="0.35">
      <c r="B15" s="30" t="s">
        <v>0</v>
      </c>
      <c r="C15" s="31">
        <v>59.43</v>
      </c>
      <c r="D15" s="30">
        <v>1715</v>
      </c>
      <c r="E15" s="41">
        <f t="shared" si="0"/>
        <v>101922.45</v>
      </c>
      <c r="F15" s="21"/>
    </row>
    <row r="16" spans="2:8" ht="23.25" x14ac:dyDescent="0.35">
      <c r="B16" s="47" t="s">
        <v>52</v>
      </c>
      <c r="C16" s="29">
        <v>90</v>
      </c>
      <c r="D16" s="30">
        <v>3084</v>
      </c>
      <c r="E16" s="41">
        <f t="shared" si="0"/>
        <v>277560</v>
      </c>
      <c r="F16" s="21"/>
    </row>
    <row r="17" spans="2:6" ht="23.25" x14ac:dyDescent="0.35">
      <c r="B17" s="45" t="s">
        <v>53</v>
      </c>
      <c r="C17" s="29">
        <v>90</v>
      </c>
      <c r="D17" s="30">
        <v>3310</v>
      </c>
      <c r="E17" s="41">
        <f t="shared" si="0"/>
        <v>297900</v>
      </c>
      <c r="F17" s="21"/>
    </row>
    <row r="18" spans="2:6" ht="23.25" x14ac:dyDescent="0.35">
      <c r="B18" s="48" t="s">
        <v>54</v>
      </c>
      <c r="C18" s="29">
        <v>90</v>
      </c>
      <c r="D18" s="30">
        <v>2857.5</v>
      </c>
      <c r="E18" s="41">
        <f t="shared" si="0"/>
        <v>257175</v>
      </c>
      <c r="F18" s="21"/>
    </row>
    <row r="19" spans="2:6" ht="23.25" x14ac:dyDescent="0.35">
      <c r="B19" s="49" t="s">
        <v>55</v>
      </c>
      <c r="C19" s="29">
        <v>90</v>
      </c>
      <c r="D19" s="30">
        <v>3762</v>
      </c>
      <c r="E19" s="41">
        <f t="shared" si="0"/>
        <v>338580</v>
      </c>
      <c r="F19" s="21"/>
    </row>
    <row r="20" spans="2:6" ht="23.25" x14ac:dyDescent="0.35">
      <c r="B20" s="30" t="s">
        <v>36</v>
      </c>
      <c r="C20" s="32">
        <f>SUM(C10:C19)</f>
        <v>1745.73</v>
      </c>
      <c r="D20" s="33">
        <f>E20/C20</f>
        <v>1593.8936548034344</v>
      </c>
      <c r="E20" s="34">
        <f>SUM(E10:E19)</f>
        <v>2782507.9699999997</v>
      </c>
      <c r="F20" s="21"/>
    </row>
    <row r="21" spans="2:6" ht="18" customHeight="1" x14ac:dyDescent="0.35">
      <c r="B21"/>
      <c r="C21" s="84" t="s">
        <v>23</v>
      </c>
      <c r="D21" s="84"/>
      <c r="E21"/>
      <c r="F21" s="21"/>
    </row>
    <row r="22" spans="2:6" ht="18.75" customHeight="1" x14ac:dyDescent="0.35">
      <c r="B22" s="19"/>
      <c r="C22" s="85" t="s">
        <v>24</v>
      </c>
      <c r="D22" s="85"/>
      <c r="E22" s="21"/>
      <c r="F22" s="21"/>
    </row>
    <row r="23" spans="2:6" ht="12.75" x14ac:dyDescent="0.2">
      <c r="B23"/>
      <c r="C23"/>
      <c r="D23"/>
      <c r="E23"/>
      <c r="F23"/>
    </row>
    <row r="24" spans="2:6" ht="12.75" x14ac:dyDescent="0.2">
      <c r="B24"/>
      <c r="C24"/>
      <c r="D24"/>
      <c r="E24"/>
      <c r="F24"/>
    </row>
    <row r="25" spans="2:6" ht="12.75" x14ac:dyDescent="0.2">
      <c r="B25"/>
      <c r="C25"/>
      <c r="D25"/>
      <c r="E25"/>
      <c r="F25"/>
    </row>
    <row r="26" spans="2:6" ht="12.75" x14ac:dyDescent="0.2">
      <c r="B26"/>
      <c r="C26"/>
      <c r="D26"/>
      <c r="E26"/>
      <c r="F26"/>
    </row>
    <row r="27" spans="2:6" ht="12.75" x14ac:dyDescent="0.2">
      <c r="B27"/>
      <c r="C27"/>
      <c r="D27"/>
      <c r="E27"/>
      <c r="F27"/>
    </row>
    <row r="28" spans="2:6" ht="12.75" x14ac:dyDescent="0.2">
      <c r="B28"/>
      <c r="C28"/>
      <c r="D28"/>
      <c r="E28"/>
      <c r="F28"/>
    </row>
    <row r="29" spans="2:6" ht="12.75" x14ac:dyDescent="0.2">
      <c r="B29"/>
      <c r="C29"/>
      <c r="D29"/>
      <c r="E29"/>
      <c r="F29"/>
    </row>
    <row r="30" spans="2:6" ht="12.75" x14ac:dyDescent="0.2">
      <c r="B30"/>
      <c r="C30"/>
      <c r="D30"/>
      <c r="E30"/>
      <c r="F30"/>
    </row>
    <row r="31" spans="2:6" ht="12.75" x14ac:dyDescent="0.2">
      <c r="B31"/>
      <c r="C31"/>
      <c r="D31"/>
      <c r="E31"/>
      <c r="F31"/>
    </row>
    <row r="32" spans="2:6" ht="12.75" x14ac:dyDescent="0.2">
      <c r="B32"/>
      <c r="C32"/>
      <c r="D32"/>
      <c r="E32"/>
      <c r="F32"/>
    </row>
    <row r="33" spans="2:6" ht="12.75" x14ac:dyDescent="0.2">
      <c r="B33"/>
      <c r="C33"/>
      <c r="D33"/>
      <c r="E33"/>
      <c r="F33"/>
    </row>
    <row r="34" spans="2:6" ht="12.75" x14ac:dyDescent="0.2">
      <c r="B34"/>
      <c r="C34"/>
      <c r="D34"/>
      <c r="E34"/>
      <c r="F34"/>
    </row>
    <row r="35" spans="2:6" ht="12.75" x14ac:dyDescent="0.2">
      <c r="B35"/>
      <c r="C35"/>
      <c r="D35"/>
      <c r="E35"/>
      <c r="F35"/>
    </row>
    <row r="36" spans="2:6" ht="12.75" x14ac:dyDescent="0.2">
      <c r="B36"/>
      <c r="C36"/>
      <c r="D36"/>
      <c r="E36"/>
      <c r="F36"/>
    </row>
    <row r="37" spans="2:6" ht="12.75" x14ac:dyDescent="0.2">
      <c r="B37"/>
      <c r="C37"/>
      <c r="D37"/>
      <c r="E37"/>
      <c r="F37"/>
    </row>
    <row r="38" spans="2:6" ht="12.75" x14ac:dyDescent="0.2">
      <c r="B38"/>
      <c r="C38"/>
      <c r="D38"/>
      <c r="E38"/>
      <c r="F38"/>
    </row>
    <row r="39" spans="2:6" ht="12.75" x14ac:dyDescent="0.2">
      <c r="B39"/>
      <c r="C39"/>
      <c r="D39"/>
      <c r="E39"/>
      <c r="F39"/>
    </row>
    <row r="40" spans="2:6" ht="12.75" x14ac:dyDescent="0.2">
      <c r="B40"/>
      <c r="C40"/>
      <c r="D40"/>
      <c r="E40"/>
      <c r="F40"/>
    </row>
    <row r="41" spans="2:6" ht="12.75" x14ac:dyDescent="0.2">
      <c r="B41"/>
      <c r="C41"/>
      <c r="D41"/>
      <c r="E41"/>
      <c r="F41"/>
    </row>
    <row r="42" spans="2:6" ht="12.75" x14ac:dyDescent="0.2">
      <c r="B42"/>
      <c r="C42"/>
      <c r="D42"/>
      <c r="E42"/>
      <c r="F42"/>
    </row>
    <row r="43" spans="2:6" ht="12.75" x14ac:dyDescent="0.2">
      <c r="B43"/>
      <c r="C43"/>
      <c r="D43"/>
      <c r="E43"/>
      <c r="F43"/>
    </row>
    <row r="44" spans="2:6" ht="12.75" x14ac:dyDescent="0.2">
      <c r="B44"/>
      <c r="C44"/>
      <c r="D44"/>
      <c r="E44"/>
      <c r="F44"/>
    </row>
    <row r="45" spans="2:6" ht="12.75" x14ac:dyDescent="0.2">
      <c r="B45"/>
      <c r="C45"/>
      <c r="D45"/>
      <c r="E45"/>
      <c r="F45" s="3"/>
    </row>
    <row r="46" spans="2:6" ht="12.75" x14ac:dyDescent="0.2">
      <c r="B46"/>
      <c r="C46"/>
      <c r="D46"/>
      <c r="E46"/>
    </row>
  </sheetData>
  <mergeCells count="3">
    <mergeCell ref="D1:E1"/>
    <mergeCell ref="C21:D21"/>
    <mergeCell ref="C22:D22"/>
  </mergeCells>
  <conditionalFormatting sqref="C20">
    <cfRule type="cellIs" dxfId="54" priority="1" operator="greaterThan">
      <formula>1905</formula>
    </cfRule>
    <cfRule type="cellIs" dxfId="53" priority="2" operator="greaterThan">
      <formula>1814</formula>
    </cfRule>
  </conditionalFormatting>
  <dataValidations count="1">
    <dataValidation type="list" allowBlank="1" showInputMessage="1" showErrorMessage="1" sqref="C15">
      <formula1>$D$4:$D$7</formula1>
    </dataValidation>
  </dataValidations>
  <pageMargins left="0.25" right="0.25" top="0.75" bottom="0.75" header="0.3" footer="0.3"/>
  <pageSetup paperSize="9" scale="7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opLeftCell="A19" zoomScaleNormal="100" workbookViewId="0">
      <selection activeCell="X46" sqref="X46"/>
    </sheetView>
  </sheetViews>
  <sheetFormatPr defaultColWidth="11.42578125" defaultRowHeight="11.25" x14ac:dyDescent="0.2"/>
  <cols>
    <col min="1" max="1" width="10.85546875" style="2" customWidth="1"/>
    <col min="2" max="2" width="7.28515625" style="2" customWidth="1"/>
    <col min="3" max="4" width="8.85546875" style="2" customWidth="1"/>
    <col min="5" max="5" width="0.85546875" style="2" customWidth="1"/>
    <col min="6" max="6" width="6.7109375" style="2" customWidth="1"/>
    <col min="7" max="7" width="11.42578125" style="2" customWidth="1"/>
    <col min="8" max="8" width="8.85546875" style="2" customWidth="1"/>
    <col min="9" max="9" width="1" style="2" customWidth="1"/>
    <col min="10" max="10" width="6.7109375" style="2" customWidth="1"/>
    <col min="11" max="11" width="9" style="2" customWidth="1"/>
    <col min="12" max="12" width="8.85546875" style="2" customWidth="1"/>
    <col min="13" max="13" width="0.7109375" style="2" customWidth="1"/>
    <col min="14" max="14" width="6.7109375" style="2" customWidth="1"/>
    <col min="15" max="15" width="11.42578125" style="2" customWidth="1"/>
    <col min="16" max="16" width="8.85546875" style="2" customWidth="1"/>
    <col min="17" max="17" width="2" style="2" customWidth="1"/>
    <col min="18" max="18" width="6.85546875" style="2" customWidth="1"/>
    <col min="19" max="19" width="11.42578125" style="2" customWidth="1"/>
    <col min="20" max="20" width="8.85546875" style="2" customWidth="1"/>
    <col min="21" max="22" width="11.42578125" style="2"/>
    <col min="23" max="23" width="14.28515625" style="2" customWidth="1"/>
    <col min="24" max="16384" width="11.42578125" style="2"/>
  </cols>
  <sheetData>
    <row r="1" spans="1:21" ht="20.25" x14ac:dyDescent="0.3">
      <c r="A1" s="89" t="s">
        <v>67</v>
      </c>
      <c r="B1" s="90"/>
      <c r="C1" s="90"/>
      <c r="D1" s="90"/>
      <c r="E1" s="90"/>
      <c r="F1" s="90"/>
      <c r="G1" s="90"/>
      <c r="H1" s="90"/>
      <c r="I1" s="14"/>
      <c r="J1" s="14"/>
      <c r="K1" s="15"/>
      <c r="L1" s="15"/>
      <c r="M1" s="15"/>
      <c r="N1" s="15"/>
      <c r="O1" s="15"/>
    </row>
    <row r="2" spans="1:21" ht="15" x14ac:dyDescent="0.2">
      <c r="A2" s="11"/>
      <c r="B2" s="87" t="s">
        <v>13</v>
      </c>
      <c r="C2" s="88"/>
      <c r="D2" s="88"/>
      <c r="E2" s="88"/>
      <c r="F2" s="88"/>
      <c r="G2" s="88"/>
      <c r="H2" s="88"/>
      <c r="I2" s="16"/>
      <c r="J2" s="16"/>
    </row>
    <row r="3" spans="1:21" ht="15" x14ac:dyDescent="0.2">
      <c r="A3" s="11"/>
      <c r="B3" s="92" t="s">
        <v>58</v>
      </c>
      <c r="C3" s="92"/>
      <c r="D3" s="92"/>
      <c r="E3" s="92"/>
      <c r="F3" s="92"/>
      <c r="G3" s="92"/>
      <c r="H3" s="92"/>
      <c r="I3" s="23"/>
      <c r="N3" s="77" t="s">
        <v>31</v>
      </c>
      <c r="O3" s="77" t="s">
        <v>62</v>
      </c>
    </row>
    <row r="4" spans="1:21" ht="15" x14ac:dyDescent="0.2">
      <c r="A4" s="11"/>
      <c r="B4" s="91" t="s">
        <v>66</v>
      </c>
      <c r="C4" s="91"/>
      <c r="D4" s="91"/>
      <c r="E4" s="91"/>
      <c r="F4" s="91"/>
      <c r="G4" s="91"/>
      <c r="H4" s="91"/>
      <c r="I4" s="91"/>
      <c r="J4" s="91"/>
      <c r="K4" s="91"/>
      <c r="L4" s="91"/>
      <c r="N4" s="78" t="s">
        <v>17</v>
      </c>
      <c r="O4" s="78" t="s">
        <v>18</v>
      </c>
    </row>
    <row r="5" spans="1:21" ht="15" x14ac:dyDescent="0.2">
      <c r="A5" s="11"/>
      <c r="B5" s="93" t="s">
        <v>64</v>
      </c>
      <c r="C5" s="93"/>
      <c r="D5" s="93"/>
      <c r="E5" s="93"/>
      <c r="F5" s="93"/>
      <c r="G5" s="93"/>
      <c r="H5" s="93"/>
      <c r="I5" s="93"/>
      <c r="J5" s="93"/>
      <c r="N5" s="78" t="s">
        <v>21</v>
      </c>
      <c r="O5" s="78" t="s">
        <v>20</v>
      </c>
    </row>
    <row r="6" spans="1:21" ht="12.75" x14ac:dyDescent="0.2">
      <c r="B6" s="75" t="s">
        <v>60</v>
      </c>
      <c r="H6" s="3"/>
      <c r="N6" s="78" t="s">
        <v>22</v>
      </c>
      <c r="O6" s="78" t="s">
        <v>19</v>
      </c>
    </row>
    <row r="7" spans="1:21" ht="12.75" x14ac:dyDescent="0.2">
      <c r="A7" s="73"/>
      <c r="B7" s="75" t="s">
        <v>61</v>
      </c>
      <c r="C7" s="74"/>
      <c r="D7" s="73"/>
      <c r="E7" s="73"/>
      <c r="H7" s="73"/>
      <c r="I7" s="73"/>
      <c r="J7" s="74"/>
      <c r="K7" s="73"/>
      <c r="L7" s="73"/>
      <c r="M7" s="5"/>
      <c r="N7" s="25"/>
      <c r="O7" s="24"/>
    </row>
    <row r="8" spans="1:21" ht="12.75" x14ac:dyDescent="0.2">
      <c r="A8" s="75"/>
      <c r="B8" s="73"/>
      <c r="C8" s="73"/>
      <c r="D8" s="73"/>
      <c r="E8" s="73"/>
      <c r="H8" s="73"/>
      <c r="I8" s="73"/>
      <c r="J8" s="73"/>
      <c r="K8" s="73"/>
      <c r="L8" s="73"/>
      <c r="M8" s="5"/>
      <c r="N8" s="25"/>
      <c r="O8" s="24"/>
    </row>
    <row r="9" spans="1:21" x14ac:dyDescent="0.2">
      <c r="A9" s="86"/>
      <c r="B9" s="86"/>
      <c r="C9" s="86"/>
      <c r="D9" s="86"/>
      <c r="H9" s="76"/>
      <c r="I9" s="7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</row>
    <row r="10" spans="1:21" ht="6.75" customHeight="1" x14ac:dyDescent="0.2">
      <c r="A10" s="53"/>
      <c r="B10" s="53"/>
      <c r="C10" s="53"/>
      <c r="D10" s="53"/>
      <c r="F10" s="25"/>
      <c r="G10" s="24"/>
      <c r="H10" s="76"/>
      <c r="I10" s="76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</row>
    <row r="11" spans="1:21" ht="13.5" customHeight="1" x14ac:dyDescent="0.2">
      <c r="A11" s="63" t="s">
        <v>59</v>
      </c>
      <c r="B11" s="62" t="s">
        <v>14</v>
      </c>
      <c r="C11" s="55"/>
      <c r="D11" s="56"/>
      <c r="F11" s="54" t="s">
        <v>14</v>
      </c>
      <c r="G11" s="55"/>
      <c r="H11" s="56"/>
      <c r="J11" s="54" t="s">
        <v>14</v>
      </c>
      <c r="K11" s="55"/>
      <c r="L11" s="56"/>
      <c r="N11" s="54" t="s">
        <v>14</v>
      </c>
      <c r="O11" s="55"/>
      <c r="P11" s="56"/>
      <c r="R11" s="54" t="s">
        <v>14</v>
      </c>
      <c r="S11" s="55"/>
      <c r="T11" s="56"/>
    </row>
    <row r="12" spans="1:21" ht="12" thickBot="1" x14ac:dyDescent="0.25">
      <c r="A12" s="1"/>
      <c r="B12" s="3"/>
      <c r="C12" s="18" t="s">
        <v>7</v>
      </c>
      <c r="D12" s="4"/>
      <c r="E12" s="4"/>
      <c r="F12" s="4"/>
      <c r="G12" s="18" t="s">
        <v>8</v>
      </c>
      <c r="H12" s="4"/>
      <c r="I12" s="4"/>
      <c r="J12" s="4"/>
      <c r="K12" s="18" t="s">
        <v>9</v>
      </c>
      <c r="L12" s="4"/>
      <c r="M12" s="4"/>
      <c r="N12" s="4"/>
      <c r="O12" s="18" t="s">
        <v>10</v>
      </c>
      <c r="P12" s="4"/>
      <c r="Q12" s="4"/>
      <c r="R12" s="1"/>
      <c r="S12" s="18" t="s">
        <v>11</v>
      </c>
    </row>
    <row r="13" spans="1:21" x14ac:dyDescent="0.2">
      <c r="A13" s="6" t="s">
        <v>1</v>
      </c>
      <c r="B13" s="7" t="s">
        <v>2</v>
      </c>
      <c r="C13" s="60" t="s">
        <v>3</v>
      </c>
      <c r="D13" s="7" t="s">
        <v>4</v>
      </c>
      <c r="E13" s="3"/>
      <c r="F13" s="7" t="s">
        <v>2</v>
      </c>
      <c r="G13" s="17" t="s">
        <v>3</v>
      </c>
      <c r="H13" s="7" t="s">
        <v>4</v>
      </c>
      <c r="I13" s="3"/>
      <c r="J13" s="7" t="s">
        <v>2</v>
      </c>
      <c r="K13" s="17" t="s">
        <v>3</v>
      </c>
      <c r="L13" s="7" t="s">
        <v>4</v>
      </c>
      <c r="M13" s="3"/>
      <c r="N13" s="7" t="s">
        <v>2</v>
      </c>
      <c r="O13" s="17" t="s">
        <v>3</v>
      </c>
      <c r="P13" s="7" t="s">
        <v>4</v>
      </c>
      <c r="Q13" s="3"/>
      <c r="R13" s="12" t="s">
        <v>2</v>
      </c>
      <c r="S13" s="12" t="s">
        <v>3</v>
      </c>
      <c r="T13" s="13" t="s">
        <v>4</v>
      </c>
    </row>
    <row r="14" spans="1:21" x14ac:dyDescent="0.2">
      <c r="A14" s="8" t="s">
        <v>5</v>
      </c>
      <c r="B14" s="58">
        <v>1056.3</v>
      </c>
      <c r="C14" s="64">
        <v>1164</v>
      </c>
      <c r="D14" s="67">
        <f>B14*C14</f>
        <v>1229533.2</v>
      </c>
      <c r="E14" s="3"/>
      <c r="F14" s="58">
        <v>1056.3</v>
      </c>
      <c r="G14" s="64">
        <v>1164</v>
      </c>
      <c r="H14" s="67">
        <f>F14*G14</f>
        <v>1229533.2</v>
      </c>
      <c r="I14" s="3"/>
      <c r="J14" s="58">
        <v>1056.3</v>
      </c>
      <c r="K14" s="64">
        <v>1164</v>
      </c>
      <c r="L14" s="67">
        <f>J14*K14</f>
        <v>1229533.2</v>
      </c>
      <c r="M14" s="3"/>
      <c r="N14" s="58">
        <v>1056.3</v>
      </c>
      <c r="O14" s="64">
        <v>1164</v>
      </c>
      <c r="P14" s="67">
        <f>N14*O14</f>
        <v>1229533.2</v>
      </c>
      <c r="Q14" s="3"/>
      <c r="R14" s="58">
        <v>1056.3</v>
      </c>
      <c r="S14" s="64">
        <v>1164</v>
      </c>
      <c r="T14" s="67">
        <f>R14*S14</f>
        <v>1229533.2</v>
      </c>
    </row>
    <row r="15" spans="1:21" x14ac:dyDescent="0.2">
      <c r="A15" s="57" t="s">
        <v>48</v>
      </c>
      <c r="B15" s="59">
        <v>80</v>
      </c>
      <c r="C15" s="65">
        <v>965.2</v>
      </c>
      <c r="D15" s="68">
        <f t="shared" ref="D15:D23" si="0">B15*C15</f>
        <v>77216</v>
      </c>
      <c r="E15" s="3"/>
      <c r="F15" s="59">
        <v>80</v>
      </c>
      <c r="G15" s="65">
        <v>965.2</v>
      </c>
      <c r="H15" s="68">
        <f t="shared" ref="H15:H23" si="1">F15*G15</f>
        <v>77216</v>
      </c>
      <c r="I15" s="3"/>
      <c r="J15" s="59">
        <v>80</v>
      </c>
      <c r="K15" s="65">
        <v>965.2</v>
      </c>
      <c r="L15" s="68">
        <f t="shared" ref="L15:L23" si="2">J15*K15</f>
        <v>77216</v>
      </c>
      <c r="M15" s="3"/>
      <c r="N15" s="59">
        <v>80</v>
      </c>
      <c r="O15" s="65">
        <v>965.2</v>
      </c>
      <c r="P15" s="68">
        <f t="shared" ref="P15:P23" si="3">N15*O15</f>
        <v>77216</v>
      </c>
      <c r="Q15" s="3"/>
      <c r="R15" s="59">
        <v>80</v>
      </c>
      <c r="S15" s="65">
        <v>965.2</v>
      </c>
      <c r="T15" s="68">
        <f t="shared" ref="T15:T23" si="4">R15*S15</f>
        <v>77216</v>
      </c>
    </row>
    <row r="16" spans="1:21" x14ac:dyDescent="0.2">
      <c r="A16" s="57" t="s">
        <v>49</v>
      </c>
      <c r="B16" s="59">
        <v>90</v>
      </c>
      <c r="C16" s="65">
        <v>1245</v>
      </c>
      <c r="D16" s="68">
        <f t="shared" si="0"/>
        <v>112050</v>
      </c>
      <c r="E16" s="3"/>
      <c r="F16" s="70">
        <v>0</v>
      </c>
      <c r="G16" s="71">
        <v>1245</v>
      </c>
      <c r="H16" s="72">
        <f t="shared" si="1"/>
        <v>0</v>
      </c>
      <c r="I16" s="3"/>
      <c r="J16" s="70">
        <v>0</v>
      </c>
      <c r="K16" s="71">
        <v>1245</v>
      </c>
      <c r="L16" s="72">
        <f t="shared" si="2"/>
        <v>0</v>
      </c>
      <c r="M16" s="3"/>
      <c r="N16" s="70">
        <v>0</v>
      </c>
      <c r="O16" s="71">
        <v>1245</v>
      </c>
      <c r="P16" s="72">
        <f t="shared" si="3"/>
        <v>0</v>
      </c>
      <c r="Q16" s="3"/>
      <c r="R16" s="70">
        <v>0</v>
      </c>
      <c r="S16" s="71">
        <v>1245</v>
      </c>
      <c r="T16" s="72">
        <f t="shared" si="4"/>
        <v>0</v>
      </c>
    </row>
    <row r="17" spans="1:21" x14ac:dyDescent="0.2">
      <c r="A17" s="57" t="s">
        <v>50</v>
      </c>
      <c r="B17" s="59">
        <v>90</v>
      </c>
      <c r="C17" s="65">
        <v>1524</v>
      </c>
      <c r="D17" s="68">
        <f t="shared" si="0"/>
        <v>137160</v>
      </c>
      <c r="E17" s="3"/>
      <c r="F17" s="59">
        <v>90</v>
      </c>
      <c r="G17" s="65">
        <v>1524</v>
      </c>
      <c r="H17" s="68">
        <f t="shared" si="1"/>
        <v>137160</v>
      </c>
      <c r="I17" s="3"/>
      <c r="J17" s="59">
        <v>90</v>
      </c>
      <c r="K17" s="65">
        <v>1524</v>
      </c>
      <c r="L17" s="68">
        <f t="shared" si="2"/>
        <v>137160</v>
      </c>
      <c r="M17" s="3"/>
      <c r="N17" s="79">
        <v>90</v>
      </c>
      <c r="O17" s="65">
        <v>1524</v>
      </c>
      <c r="P17" s="80">
        <f t="shared" si="3"/>
        <v>137160</v>
      </c>
      <c r="Q17" s="3"/>
      <c r="R17" s="79">
        <v>90</v>
      </c>
      <c r="S17" s="65">
        <v>1524</v>
      </c>
      <c r="T17" s="80">
        <f t="shared" si="4"/>
        <v>137160</v>
      </c>
    </row>
    <row r="18" spans="1:21" x14ac:dyDescent="0.2">
      <c r="A18" s="57" t="s">
        <v>51</v>
      </c>
      <c r="B18" s="59">
        <v>90</v>
      </c>
      <c r="C18" s="65">
        <v>1651</v>
      </c>
      <c r="D18" s="68">
        <f t="shared" si="0"/>
        <v>148590</v>
      </c>
      <c r="E18" s="3"/>
      <c r="F18" s="59">
        <v>90</v>
      </c>
      <c r="G18" s="65">
        <v>1651</v>
      </c>
      <c r="H18" s="68">
        <f t="shared" si="1"/>
        <v>148590</v>
      </c>
      <c r="I18" s="3"/>
      <c r="J18" s="59">
        <v>90</v>
      </c>
      <c r="K18" s="65">
        <v>1651</v>
      </c>
      <c r="L18" s="68">
        <f t="shared" si="2"/>
        <v>148590</v>
      </c>
      <c r="M18" s="3"/>
      <c r="N18" s="70">
        <v>0</v>
      </c>
      <c r="O18" s="71">
        <v>1651</v>
      </c>
      <c r="P18" s="72">
        <f t="shared" si="3"/>
        <v>0</v>
      </c>
      <c r="Q18" s="3"/>
      <c r="R18" s="70">
        <v>0</v>
      </c>
      <c r="S18" s="71">
        <v>1651</v>
      </c>
      <c r="T18" s="72">
        <f t="shared" si="4"/>
        <v>0</v>
      </c>
    </row>
    <row r="19" spans="1:21" x14ac:dyDescent="0.2">
      <c r="A19" s="57" t="s">
        <v>0</v>
      </c>
      <c r="B19" s="59">
        <v>118.87</v>
      </c>
      <c r="C19" s="65">
        <v>1715</v>
      </c>
      <c r="D19" s="68">
        <f t="shared" si="0"/>
        <v>203862.05000000002</v>
      </c>
      <c r="E19" s="3"/>
      <c r="F19" s="59">
        <v>118.87</v>
      </c>
      <c r="G19" s="65">
        <v>1715</v>
      </c>
      <c r="H19" s="68">
        <f t="shared" si="1"/>
        <v>203862.05000000002</v>
      </c>
      <c r="I19" s="3"/>
      <c r="J19" s="59">
        <v>118.87</v>
      </c>
      <c r="K19" s="65">
        <v>1715</v>
      </c>
      <c r="L19" s="68">
        <f t="shared" si="2"/>
        <v>203862.05000000002</v>
      </c>
      <c r="M19" s="3"/>
      <c r="N19" s="59">
        <v>118.87</v>
      </c>
      <c r="O19" s="65">
        <v>1715</v>
      </c>
      <c r="P19" s="68">
        <f t="shared" si="3"/>
        <v>203862.05000000002</v>
      </c>
      <c r="Q19" s="3"/>
      <c r="R19" s="59">
        <v>118.87</v>
      </c>
      <c r="S19" s="65">
        <v>1715</v>
      </c>
      <c r="T19" s="68">
        <f t="shared" si="4"/>
        <v>203862.05000000002</v>
      </c>
    </row>
    <row r="20" spans="1:21" x14ac:dyDescent="0.2">
      <c r="A20" s="57" t="s">
        <v>52</v>
      </c>
      <c r="B20" s="59">
        <v>90</v>
      </c>
      <c r="C20" s="65">
        <v>1968.5</v>
      </c>
      <c r="D20" s="68">
        <f t="shared" si="0"/>
        <v>177165</v>
      </c>
      <c r="E20" s="3"/>
      <c r="F20" s="59">
        <v>90</v>
      </c>
      <c r="G20" s="65">
        <v>1968.5</v>
      </c>
      <c r="H20" s="68">
        <f t="shared" si="1"/>
        <v>177165</v>
      </c>
      <c r="I20" s="3"/>
      <c r="J20" s="59">
        <v>90</v>
      </c>
      <c r="K20" s="65">
        <v>1968.5</v>
      </c>
      <c r="L20" s="68">
        <f t="shared" si="2"/>
        <v>177165</v>
      </c>
      <c r="M20" s="3"/>
      <c r="N20" s="59">
        <v>90</v>
      </c>
      <c r="O20" s="65">
        <v>1968.5</v>
      </c>
      <c r="P20" s="68">
        <f t="shared" si="3"/>
        <v>177165</v>
      </c>
      <c r="Q20" s="3"/>
      <c r="R20" s="70">
        <v>0</v>
      </c>
      <c r="S20" s="71">
        <v>1968.5</v>
      </c>
      <c r="T20" s="72">
        <f t="shared" si="4"/>
        <v>0</v>
      </c>
    </row>
    <row r="21" spans="1:21" x14ac:dyDescent="0.2">
      <c r="A21" s="57" t="s">
        <v>53</v>
      </c>
      <c r="B21" s="59">
        <v>90</v>
      </c>
      <c r="C21" s="65">
        <v>2265</v>
      </c>
      <c r="D21" s="68">
        <f t="shared" si="0"/>
        <v>203850</v>
      </c>
      <c r="E21" s="3"/>
      <c r="F21" s="59">
        <v>90</v>
      </c>
      <c r="G21" s="65">
        <v>2265</v>
      </c>
      <c r="H21" s="68">
        <f t="shared" si="1"/>
        <v>203850</v>
      </c>
      <c r="I21" s="3"/>
      <c r="J21" s="59">
        <v>90</v>
      </c>
      <c r="K21" s="65">
        <v>2265</v>
      </c>
      <c r="L21" s="68">
        <f t="shared" si="2"/>
        <v>203850</v>
      </c>
      <c r="M21" s="3"/>
      <c r="N21" s="59">
        <v>90</v>
      </c>
      <c r="O21" s="65">
        <v>2265</v>
      </c>
      <c r="P21" s="68">
        <f t="shared" si="3"/>
        <v>203850</v>
      </c>
      <c r="Q21" s="3"/>
      <c r="R21" s="59">
        <v>90</v>
      </c>
      <c r="S21" s="65">
        <v>2265</v>
      </c>
      <c r="T21" s="68">
        <f t="shared" si="4"/>
        <v>203850</v>
      </c>
    </row>
    <row r="22" spans="1:21" x14ac:dyDescent="0.2">
      <c r="A22" s="57" t="s">
        <v>54</v>
      </c>
      <c r="B22" s="59">
        <v>90</v>
      </c>
      <c r="C22" s="65">
        <v>2561</v>
      </c>
      <c r="D22" s="68">
        <f t="shared" si="0"/>
        <v>230490</v>
      </c>
      <c r="E22" s="3"/>
      <c r="F22" s="59">
        <v>90</v>
      </c>
      <c r="G22" s="65">
        <v>2561</v>
      </c>
      <c r="H22" s="68">
        <f t="shared" si="1"/>
        <v>230490</v>
      </c>
      <c r="I22" s="3"/>
      <c r="J22" s="59">
        <v>90</v>
      </c>
      <c r="K22" s="65">
        <v>2561</v>
      </c>
      <c r="L22" s="68">
        <f t="shared" si="2"/>
        <v>230490</v>
      </c>
      <c r="M22" s="3"/>
      <c r="N22" s="59">
        <v>90</v>
      </c>
      <c r="O22" s="65">
        <v>2561</v>
      </c>
      <c r="P22" s="68">
        <f t="shared" si="3"/>
        <v>230490</v>
      </c>
      <c r="Q22" s="3"/>
      <c r="R22" s="70">
        <v>0</v>
      </c>
      <c r="S22" s="71">
        <v>2561</v>
      </c>
      <c r="T22" s="72">
        <f t="shared" si="4"/>
        <v>0</v>
      </c>
    </row>
    <row r="23" spans="1:21" ht="12" thickBot="1" x14ac:dyDescent="0.25">
      <c r="A23" s="57" t="s">
        <v>55</v>
      </c>
      <c r="B23" s="59">
        <v>90</v>
      </c>
      <c r="C23" s="65">
        <v>2857.5</v>
      </c>
      <c r="D23" s="68">
        <f t="shared" si="0"/>
        <v>257175</v>
      </c>
      <c r="E23" s="3"/>
      <c r="F23" s="59">
        <v>90</v>
      </c>
      <c r="G23" s="65">
        <v>2857.5</v>
      </c>
      <c r="H23" s="68">
        <f t="shared" si="1"/>
        <v>257175</v>
      </c>
      <c r="I23" s="3"/>
      <c r="J23" s="70">
        <v>0</v>
      </c>
      <c r="K23" s="71">
        <v>2857.5</v>
      </c>
      <c r="L23" s="72">
        <f t="shared" si="2"/>
        <v>0</v>
      </c>
      <c r="M23" s="3"/>
      <c r="N23" s="70">
        <v>0</v>
      </c>
      <c r="O23" s="71">
        <v>2857.5</v>
      </c>
      <c r="P23" s="72">
        <f t="shared" si="3"/>
        <v>0</v>
      </c>
      <c r="Q23" s="3"/>
      <c r="R23" s="59">
        <v>90</v>
      </c>
      <c r="S23" s="65">
        <v>2857.5</v>
      </c>
      <c r="T23" s="68">
        <f t="shared" si="4"/>
        <v>257175</v>
      </c>
    </row>
    <row r="24" spans="1:21" ht="12" thickBot="1" x14ac:dyDescent="0.25">
      <c r="A24" s="9" t="s">
        <v>6</v>
      </c>
      <c r="B24" s="61">
        <f>SUM(B14:B23)</f>
        <v>1885.17</v>
      </c>
      <c r="C24" s="66">
        <f>D24/B24</f>
        <v>1473.1251027758769</v>
      </c>
      <c r="D24" s="69">
        <f>SUM(D14:D23)</f>
        <v>2777091.25</v>
      </c>
      <c r="E24" s="3"/>
      <c r="F24" s="61">
        <f>SUM(F14:F23)</f>
        <v>1795.17</v>
      </c>
      <c r="G24" s="22">
        <f>H24/F24</f>
        <v>1484.5620470484689</v>
      </c>
      <c r="H24" s="10">
        <f>SUM(H14:H23)</f>
        <v>2665041.25</v>
      </c>
      <c r="I24" s="3"/>
      <c r="J24" s="61">
        <f>SUM(J14:J23)</f>
        <v>1705.17</v>
      </c>
      <c r="K24" s="22">
        <f>L24/J24</f>
        <v>1412.0974741521372</v>
      </c>
      <c r="L24" s="10">
        <f>SUM(L14:L23)</f>
        <v>2407866.25</v>
      </c>
      <c r="M24" s="3"/>
      <c r="N24" s="61">
        <f>SUM(N14:N23)</f>
        <v>1615.17</v>
      </c>
      <c r="O24" s="22">
        <f>P24/N24</f>
        <v>1398.7854219679662</v>
      </c>
      <c r="P24" s="10">
        <f>SUM(P14:P23)</f>
        <v>2259276.25</v>
      </c>
      <c r="Q24" s="3"/>
      <c r="R24" s="61">
        <f>SUM(R14:R23)</f>
        <v>1525.17</v>
      </c>
      <c r="S24" s="22">
        <f>T24/R24</f>
        <v>1382.6630801812257</v>
      </c>
      <c r="T24" s="10">
        <f>SUM(T14:T23)</f>
        <v>2108796.25</v>
      </c>
    </row>
    <row r="25" spans="1:21" ht="6.75" customHeight="1" x14ac:dyDescent="0.2">
      <c r="A25" s="53"/>
      <c r="B25" s="53"/>
      <c r="C25" s="53"/>
      <c r="D25" s="53"/>
      <c r="F25" s="25"/>
      <c r="G25" s="24"/>
      <c r="H25" s="76"/>
      <c r="I25" s="76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</row>
    <row r="26" spans="1:21" ht="13.5" customHeight="1" x14ac:dyDescent="0.2">
      <c r="A26" s="63" t="s">
        <v>63</v>
      </c>
      <c r="B26" s="62" t="s">
        <v>16</v>
      </c>
      <c r="C26" s="55"/>
      <c r="D26" s="56"/>
      <c r="F26" s="62" t="s">
        <v>16</v>
      </c>
      <c r="G26" s="55"/>
      <c r="H26" s="56"/>
      <c r="J26" s="62" t="s">
        <v>16</v>
      </c>
      <c r="K26" s="55"/>
      <c r="L26" s="56"/>
      <c r="N26" s="62" t="s">
        <v>16</v>
      </c>
      <c r="O26" s="55"/>
      <c r="P26" s="56"/>
      <c r="R26" s="62" t="s">
        <v>16</v>
      </c>
      <c r="S26" s="55"/>
      <c r="T26" s="56"/>
    </row>
    <row r="27" spans="1:21" ht="12" thickBot="1" x14ac:dyDescent="0.25">
      <c r="A27" s="1"/>
      <c r="B27" s="3"/>
      <c r="C27" s="18" t="s">
        <v>7</v>
      </c>
      <c r="D27" s="4"/>
      <c r="E27" s="4"/>
      <c r="F27" s="4"/>
      <c r="G27" s="18" t="s">
        <v>8</v>
      </c>
      <c r="H27" s="4"/>
      <c r="I27" s="4"/>
      <c r="J27" s="4"/>
      <c r="K27" s="18" t="s">
        <v>9</v>
      </c>
      <c r="L27" s="4"/>
      <c r="M27" s="4"/>
      <c r="N27" s="4"/>
      <c r="O27" s="18" t="s">
        <v>10</v>
      </c>
      <c r="P27" s="4"/>
      <c r="Q27" s="4"/>
      <c r="R27" s="1"/>
      <c r="S27" s="18" t="s">
        <v>11</v>
      </c>
    </row>
    <row r="28" spans="1:21" x14ac:dyDescent="0.2">
      <c r="A28" s="6" t="s">
        <v>1</v>
      </c>
      <c r="B28" s="7" t="s">
        <v>2</v>
      </c>
      <c r="C28" s="60" t="s">
        <v>3</v>
      </c>
      <c r="D28" s="7" t="s">
        <v>4</v>
      </c>
      <c r="E28" s="3"/>
      <c r="F28" s="7" t="s">
        <v>2</v>
      </c>
      <c r="G28" s="17" t="s">
        <v>3</v>
      </c>
      <c r="H28" s="7" t="s">
        <v>4</v>
      </c>
      <c r="I28" s="3"/>
      <c r="J28" s="7" t="s">
        <v>2</v>
      </c>
      <c r="K28" s="17" t="s">
        <v>3</v>
      </c>
      <c r="L28" s="7" t="s">
        <v>4</v>
      </c>
      <c r="M28" s="3"/>
      <c r="N28" s="7" t="s">
        <v>2</v>
      </c>
      <c r="O28" s="17" t="s">
        <v>3</v>
      </c>
      <c r="P28" s="7" t="s">
        <v>4</v>
      </c>
      <c r="Q28" s="3"/>
      <c r="R28" s="12" t="s">
        <v>2</v>
      </c>
      <c r="S28" s="12" t="s">
        <v>3</v>
      </c>
      <c r="T28" s="13" t="s">
        <v>4</v>
      </c>
    </row>
    <row r="29" spans="1:21" x14ac:dyDescent="0.2">
      <c r="A29" s="8" t="s">
        <v>5</v>
      </c>
      <c r="B29" s="58">
        <v>1056.3</v>
      </c>
      <c r="C29" s="64">
        <v>1164</v>
      </c>
      <c r="D29" s="67">
        <f>B29*C29</f>
        <v>1229533.2</v>
      </c>
      <c r="E29" s="3"/>
      <c r="F29" s="58">
        <v>1056.3</v>
      </c>
      <c r="G29" s="64">
        <v>1164</v>
      </c>
      <c r="H29" s="67">
        <f>F29*G29</f>
        <v>1229533.2</v>
      </c>
      <c r="I29" s="3"/>
      <c r="J29" s="58">
        <v>1056.3</v>
      </c>
      <c r="K29" s="64">
        <v>1164</v>
      </c>
      <c r="L29" s="67">
        <f>J29*K29</f>
        <v>1229533.2</v>
      </c>
      <c r="M29" s="3"/>
      <c r="N29" s="58">
        <v>1056.3</v>
      </c>
      <c r="O29" s="64">
        <v>1164</v>
      </c>
      <c r="P29" s="67">
        <f>N29*O29</f>
        <v>1229533.2</v>
      </c>
      <c r="Q29" s="3"/>
      <c r="R29" s="58">
        <v>1056.3</v>
      </c>
      <c r="S29" s="64">
        <v>1164</v>
      </c>
      <c r="T29" s="67">
        <f>R29*S29</f>
        <v>1229533.2</v>
      </c>
    </row>
    <row r="30" spans="1:21" x14ac:dyDescent="0.2">
      <c r="A30" s="57" t="s">
        <v>48</v>
      </c>
      <c r="B30" s="59">
        <v>80</v>
      </c>
      <c r="C30" s="65">
        <v>965.2</v>
      </c>
      <c r="D30" s="68">
        <f t="shared" ref="D30:D38" si="5">B30*C30</f>
        <v>77216</v>
      </c>
      <c r="E30" s="3"/>
      <c r="F30" s="59">
        <v>80</v>
      </c>
      <c r="G30" s="65">
        <v>965.2</v>
      </c>
      <c r="H30" s="68">
        <f t="shared" ref="H30:H38" si="6">F30*G30</f>
        <v>77216</v>
      </c>
      <c r="I30" s="3"/>
      <c r="J30" s="59">
        <v>80</v>
      </c>
      <c r="K30" s="65">
        <v>965.2</v>
      </c>
      <c r="L30" s="68">
        <f t="shared" ref="L30:L38" si="7">J30*K30</f>
        <v>77216</v>
      </c>
      <c r="M30" s="3"/>
      <c r="N30" s="59">
        <v>80</v>
      </c>
      <c r="O30" s="65">
        <v>965.2</v>
      </c>
      <c r="P30" s="68">
        <f t="shared" ref="P30:P38" si="8">N30*O30</f>
        <v>77216</v>
      </c>
      <c r="Q30" s="3"/>
      <c r="R30" s="59">
        <v>80</v>
      </c>
      <c r="S30" s="65">
        <v>965.2</v>
      </c>
      <c r="T30" s="68">
        <f t="shared" ref="T30:T38" si="9">R30*S30</f>
        <v>77216</v>
      </c>
    </row>
    <row r="31" spans="1:21" x14ac:dyDescent="0.2">
      <c r="A31" s="57" t="s">
        <v>49</v>
      </c>
      <c r="B31" s="59">
        <v>90</v>
      </c>
      <c r="C31" s="65">
        <v>1245</v>
      </c>
      <c r="D31" s="68">
        <f t="shared" si="5"/>
        <v>112050</v>
      </c>
      <c r="E31" s="3"/>
      <c r="F31" s="70">
        <v>0</v>
      </c>
      <c r="G31" s="71">
        <v>1245</v>
      </c>
      <c r="H31" s="72">
        <f t="shared" si="6"/>
        <v>0</v>
      </c>
      <c r="I31" s="3"/>
      <c r="J31" s="70">
        <v>0</v>
      </c>
      <c r="K31" s="71">
        <v>1245</v>
      </c>
      <c r="L31" s="72">
        <f t="shared" si="7"/>
        <v>0</v>
      </c>
      <c r="M31" s="3"/>
      <c r="N31" s="70">
        <v>0</v>
      </c>
      <c r="O31" s="71">
        <v>1245</v>
      </c>
      <c r="P31" s="72">
        <f t="shared" si="8"/>
        <v>0</v>
      </c>
      <c r="Q31" s="3"/>
      <c r="R31" s="70">
        <v>0</v>
      </c>
      <c r="S31" s="71">
        <v>1245</v>
      </c>
      <c r="T31" s="72">
        <f t="shared" si="9"/>
        <v>0</v>
      </c>
    </row>
    <row r="32" spans="1:21" x14ac:dyDescent="0.2">
      <c r="A32" s="57" t="s">
        <v>50</v>
      </c>
      <c r="B32" s="59">
        <v>90</v>
      </c>
      <c r="C32" s="65">
        <v>1524</v>
      </c>
      <c r="D32" s="68">
        <f t="shared" si="5"/>
        <v>137160</v>
      </c>
      <c r="E32" s="3"/>
      <c r="F32" s="59">
        <v>90</v>
      </c>
      <c r="G32" s="65">
        <v>1524</v>
      </c>
      <c r="H32" s="68">
        <f t="shared" si="6"/>
        <v>137160</v>
      </c>
      <c r="I32" s="3"/>
      <c r="J32" s="59">
        <v>90</v>
      </c>
      <c r="K32" s="65">
        <v>1524</v>
      </c>
      <c r="L32" s="68">
        <f t="shared" si="7"/>
        <v>137160</v>
      </c>
      <c r="M32" s="3"/>
      <c r="N32" s="79">
        <v>90</v>
      </c>
      <c r="O32" s="65">
        <v>1524</v>
      </c>
      <c r="P32" s="80">
        <f t="shared" si="8"/>
        <v>137160</v>
      </c>
      <c r="Q32" s="3"/>
      <c r="R32" s="79">
        <v>90</v>
      </c>
      <c r="S32" s="65">
        <v>1524</v>
      </c>
      <c r="T32" s="80">
        <f t="shared" si="9"/>
        <v>137160</v>
      </c>
    </row>
    <row r="33" spans="1:21" x14ac:dyDescent="0.2">
      <c r="A33" s="57" t="s">
        <v>51</v>
      </c>
      <c r="B33" s="59">
        <v>90</v>
      </c>
      <c r="C33" s="65">
        <v>1651</v>
      </c>
      <c r="D33" s="68">
        <f t="shared" si="5"/>
        <v>148590</v>
      </c>
      <c r="E33" s="3"/>
      <c r="F33" s="59">
        <v>90</v>
      </c>
      <c r="G33" s="65">
        <v>1651</v>
      </c>
      <c r="H33" s="68">
        <f t="shared" si="6"/>
        <v>148590</v>
      </c>
      <c r="I33" s="3"/>
      <c r="J33" s="59">
        <v>90</v>
      </c>
      <c r="K33" s="65">
        <v>1651</v>
      </c>
      <c r="L33" s="68">
        <f t="shared" si="7"/>
        <v>148590</v>
      </c>
      <c r="M33" s="3"/>
      <c r="N33" s="70">
        <v>0</v>
      </c>
      <c r="O33" s="71">
        <v>1651</v>
      </c>
      <c r="P33" s="72">
        <f t="shared" si="8"/>
        <v>0</v>
      </c>
      <c r="Q33" s="3"/>
      <c r="R33" s="70">
        <v>0</v>
      </c>
      <c r="S33" s="71">
        <v>1651</v>
      </c>
      <c r="T33" s="72">
        <f t="shared" si="9"/>
        <v>0</v>
      </c>
    </row>
    <row r="34" spans="1:21" x14ac:dyDescent="0.2">
      <c r="A34" s="57" t="s">
        <v>0</v>
      </c>
      <c r="B34" s="59">
        <v>89.15</v>
      </c>
      <c r="C34" s="65">
        <v>1715</v>
      </c>
      <c r="D34" s="68">
        <f t="shared" si="5"/>
        <v>152892.25</v>
      </c>
      <c r="E34" s="3"/>
      <c r="F34" s="59">
        <v>89.15</v>
      </c>
      <c r="G34" s="65">
        <v>1715</v>
      </c>
      <c r="H34" s="68">
        <f t="shared" si="6"/>
        <v>152892.25</v>
      </c>
      <c r="I34" s="3"/>
      <c r="J34" s="59">
        <v>89.15</v>
      </c>
      <c r="K34" s="65">
        <v>1715</v>
      </c>
      <c r="L34" s="68">
        <f t="shared" si="7"/>
        <v>152892.25</v>
      </c>
      <c r="M34" s="3"/>
      <c r="N34" s="59">
        <v>89.15</v>
      </c>
      <c r="O34" s="65">
        <v>1715</v>
      </c>
      <c r="P34" s="68">
        <f t="shared" si="8"/>
        <v>152892.25</v>
      </c>
      <c r="Q34" s="3"/>
      <c r="R34" s="59">
        <v>89.15</v>
      </c>
      <c r="S34" s="65">
        <v>1715</v>
      </c>
      <c r="T34" s="68">
        <f t="shared" si="9"/>
        <v>152892.25</v>
      </c>
    </row>
    <row r="35" spans="1:21" x14ac:dyDescent="0.2">
      <c r="A35" s="57" t="s">
        <v>52</v>
      </c>
      <c r="B35" s="59">
        <v>90</v>
      </c>
      <c r="C35" s="65">
        <v>1968.5</v>
      </c>
      <c r="D35" s="68">
        <f t="shared" si="5"/>
        <v>177165</v>
      </c>
      <c r="E35" s="3"/>
      <c r="F35" s="59">
        <v>90</v>
      </c>
      <c r="G35" s="65">
        <v>1968.5</v>
      </c>
      <c r="H35" s="68">
        <f t="shared" si="6"/>
        <v>177165</v>
      </c>
      <c r="I35" s="3"/>
      <c r="J35" s="59">
        <v>90</v>
      </c>
      <c r="K35" s="65">
        <v>1968.5</v>
      </c>
      <c r="L35" s="68">
        <f t="shared" si="7"/>
        <v>177165</v>
      </c>
      <c r="M35" s="3"/>
      <c r="N35" s="59">
        <v>90</v>
      </c>
      <c r="O35" s="65">
        <v>1968.5</v>
      </c>
      <c r="P35" s="68">
        <f t="shared" si="8"/>
        <v>177165</v>
      </c>
      <c r="Q35" s="3"/>
      <c r="R35" s="70">
        <v>0</v>
      </c>
      <c r="S35" s="71">
        <v>1968.5</v>
      </c>
      <c r="T35" s="72">
        <f t="shared" si="9"/>
        <v>0</v>
      </c>
    </row>
    <row r="36" spans="1:21" x14ac:dyDescent="0.2">
      <c r="A36" s="57" t="s">
        <v>53</v>
      </c>
      <c r="B36" s="59">
        <v>90</v>
      </c>
      <c r="C36" s="65">
        <v>2265</v>
      </c>
      <c r="D36" s="68">
        <f t="shared" si="5"/>
        <v>203850</v>
      </c>
      <c r="E36" s="3"/>
      <c r="F36" s="59">
        <v>90</v>
      </c>
      <c r="G36" s="65">
        <v>2265</v>
      </c>
      <c r="H36" s="68">
        <f t="shared" si="6"/>
        <v>203850</v>
      </c>
      <c r="I36" s="3"/>
      <c r="J36" s="59">
        <v>90</v>
      </c>
      <c r="K36" s="65">
        <v>2265</v>
      </c>
      <c r="L36" s="68">
        <f t="shared" si="7"/>
        <v>203850</v>
      </c>
      <c r="M36" s="3"/>
      <c r="N36" s="59">
        <v>90</v>
      </c>
      <c r="O36" s="65">
        <v>2265</v>
      </c>
      <c r="P36" s="68">
        <f t="shared" si="8"/>
        <v>203850</v>
      </c>
      <c r="Q36" s="3"/>
      <c r="R36" s="59">
        <v>90</v>
      </c>
      <c r="S36" s="65">
        <v>2265</v>
      </c>
      <c r="T36" s="68">
        <f t="shared" si="9"/>
        <v>203850</v>
      </c>
    </row>
    <row r="37" spans="1:21" x14ac:dyDescent="0.2">
      <c r="A37" s="57" t="s">
        <v>54</v>
      </c>
      <c r="B37" s="59">
        <v>90</v>
      </c>
      <c r="C37" s="65">
        <v>2561</v>
      </c>
      <c r="D37" s="68">
        <f t="shared" si="5"/>
        <v>230490</v>
      </c>
      <c r="E37" s="3"/>
      <c r="F37" s="59">
        <v>90</v>
      </c>
      <c r="G37" s="65">
        <v>2561</v>
      </c>
      <c r="H37" s="68">
        <f t="shared" si="6"/>
        <v>230490</v>
      </c>
      <c r="I37" s="3"/>
      <c r="J37" s="59">
        <v>90</v>
      </c>
      <c r="K37" s="65">
        <v>2561</v>
      </c>
      <c r="L37" s="68">
        <f t="shared" si="7"/>
        <v>230490</v>
      </c>
      <c r="M37" s="3"/>
      <c r="N37" s="59">
        <v>90</v>
      </c>
      <c r="O37" s="65">
        <v>2561</v>
      </c>
      <c r="P37" s="68">
        <f t="shared" si="8"/>
        <v>230490</v>
      </c>
      <c r="Q37" s="3"/>
      <c r="R37" s="70">
        <v>0</v>
      </c>
      <c r="S37" s="71">
        <v>2561</v>
      </c>
      <c r="T37" s="72">
        <f t="shared" si="9"/>
        <v>0</v>
      </c>
    </row>
    <row r="38" spans="1:21" ht="12" thickBot="1" x14ac:dyDescent="0.25">
      <c r="A38" s="57" t="s">
        <v>55</v>
      </c>
      <c r="B38" s="59">
        <v>90</v>
      </c>
      <c r="C38" s="65">
        <v>2857.5</v>
      </c>
      <c r="D38" s="68">
        <f t="shared" si="5"/>
        <v>257175</v>
      </c>
      <c r="E38" s="3"/>
      <c r="F38" s="59">
        <v>90</v>
      </c>
      <c r="G38" s="65">
        <v>2857.5</v>
      </c>
      <c r="H38" s="68">
        <f t="shared" si="6"/>
        <v>257175</v>
      </c>
      <c r="I38" s="3"/>
      <c r="J38" s="70">
        <v>0</v>
      </c>
      <c r="K38" s="71">
        <v>2857.5</v>
      </c>
      <c r="L38" s="72">
        <f t="shared" si="7"/>
        <v>0</v>
      </c>
      <c r="M38" s="3"/>
      <c r="N38" s="70">
        <v>0</v>
      </c>
      <c r="O38" s="71">
        <v>2857.5</v>
      </c>
      <c r="P38" s="72">
        <f t="shared" si="8"/>
        <v>0</v>
      </c>
      <c r="Q38" s="3"/>
      <c r="R38" s="59">
        <v>90</v>
      </c>
      <c r="S38" s="65">
        <v>2857.5</v>
      </c>
      <c r="T38" s="68">
        <f t="shared" si="9"/>
        <v>257175</v>
      </c>
    </row>
    <row r="39" spans="1:21" ht="12" thickBot="1" x14ac:dyDescent="0.25">
      <c r="A39" s="9" t="s">
        <v>6</v>
      </c>
      <c r="B39" s="61">
        <f>SUM(B29:B38)</f>
        <v>1855.45</v>
      </c>
      <c r="C39" s="66">
        <f>D39/B39</f>
        <v>1469.2508286399527</v>
      </c>
      <c r="D39" s="69">
        <f>SUM(D29:D38)</f>
        <v>2726121.45</v>
      </c>
      <c r="E39" s="3"/>
      <c r="F39" s="61">
        <f>SUM(F29:F38)</f>
        <v>1765.45</v>
      </c>
      <c r="G39" s="22">
        <f>H39/F39</f>
        <v>1480.6828004191566</v>
      </c>
      <c r="H39" s="10">
        <f>SUM(H29:H38)</f>
        <v>2614071.4500000002</v>
      </c>
      <c r="I39" s="3"/>
      <c r="J39" s="61">
        <f>SUM(J29:J38)</f>
        <v>1675.45</v>
      </c>
      <c r="K39" s="22">
        <f>L39/J39</f>
        <v>1406.7244322420843</v>
      </c>
      <c r="L39" s="10">
        <f>SUM(L29:L38)</f>
        <v>2356896.4500000002</v>
      </c>
      <c r="M39" s="3"/>
      <c r="N39" s="61">
        <f>SUM(N29:N38)</f>
        <v>1585.45</v>
      </c>
      <c r="O39" s="22">
        <f>P39/N39</f>
        <v>1392.857832161216</v>
      </c>
      <c r="P39" s="10">
        <f>SUM(P29:P38)</f>
        <v>2208306.4500000002</v>
      </c>
      <c r="Q39" s="3"/>
      <c r="R39" s="61">
        <f>SUM(R29:R38)</f>
        <v>1495.45</v>
      </c>
      <c r="S39" s="22">
        <f>T39/R39</f>
        <v>1376.0583436423817</v>
      </c>
      <c r="T39" s="10">
        <f>SUM(T29:T38)</f>
        <v>2057826.45</v>
      </c>
    </row>
    <row r="40" spans="1:21" ht="6.75" customHeight="1" x14ac:dyDescent="0.2">
      <c r="A40" s="53"/>
      <c r="B40" s="53"/>
      <c r="C40" s="53"/>
      <c r="D40" s="53"/>
      <c r="F40" s="25"/>
      <c r="G40" s="24"/>
      <c r="H40" s="76"/>
      <c r="I40" s="76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</row>
    <row r="41" spans="1:21" ht="13.5" customHeight="1" x14ac:dyDescent="0.2">
      <c r="A41" s="63" t="s">
        <v>65</v>
      </c>
      <c r="B41" s="62" t="s">
        <v>15</v>
      </c>
      <c r="C41" s="55"/>
      <c r="D41" s="56"/>
      <c r="F41" s="62" t="s">
        <v>15</v>
      </c>
      <c r="G41" s="55"/>
      <c r="H41" s="56"/>
      <c r="J41" s="62" t="s">
        <v>15</v>
      </c>
      <c r="K41" s="55"/>
      <c r="L41" s="56"/>
      <c r="N41" s="62" t="s">
        <v>15</v>
      </c>
      <c r="O41" s="55"/>
      <c r="P41" s="56"/>
      <c r="R41" s="62" t="s">
        <v>15</v>
      </c>
      <c r="S41" s="55"/>
      <c r="T41" s="56"/>
    </row>
    <row r="42" spans="1:21" ht="12" thickBot="1" x14ac:dyDescent="0.25">
      <c r="A42" s="1"/>
      <c r="B42" s="3"/>
      <c r="C42" s="18" t="s">
        <v>7</v>
      </c>
      <c r="D42" s="4"/>
      <c r="E42" s="4"/>
      <c r="F42" s="4"/>
      <c r="G42" s="18" t="s">
        <v>8</v>
      </c>
      <c r="H42" s="4"/>
      <c r="I42" s="4"/>
      <c r="J42" s="4"/>
      <c r="K42" s="18" t="s">
        <v>9</v>
      </c>
      <c r="L42" s="4"/>
      <c r="M42" s="4"/>
      <c r="N42" s="4"/>
      <c r="O42" s="18" t="s">
        <v>10</v>
      </c>
      <c r="P42" s="4"/>
      <c r="Q42" s="4"/>
      <c r="R42" s="1"/>
      <c r="S42" s="18" t="s">
        <v>11</v>
      </c>
    </row>
    <row r="43" spans="1:21" x14ac:dyDescent="0.2">
      <c r="A43" s="6" t="s">
        <v>1</v>
      </c>
      <c r="B43" s="7" t="s">
        <v>2</v>
      </c>
      <c r="C43" s="60" t="s">
        <v>3</v>
      </c>
      <c r="D43" s="7" t="s">
        <v>4</v>
      </c>
      <c r="E43" s="3"/>
      <c r="F43" s="7" t="s">
        <v>2</v>
      </c>
      <c r="G43" s="17" t="s">
        <v>3</v>
      </c>
      <c r="H43" s="7" t="s">
        <v>4</v>
      </c>
      <c r="I43" s="3"/>
      <c r="J43" s="7" t="s">
        <v>2</v>
      </c>
      <c r="K43" s="17" t="s">
        <v>3</v>
      </c>
      <c r="L43" s="7" t="s">
        <v>4</v>
      </c>
      <c r="M43" s="3"/>
      <c r="N43" s="7" t="s">
        <v>2</v>
      </c>
      <c r="O43" s="17" t="s">
        <v>3</v>
      </c>
      <c r="P43" s="7" t="s">
        <v>4</v>
      </c>
      <c r="Q43" s="3"/>
      <c r="R43" s="12" t="s">
        <v>2</v>
      </c>
      <c r="S43" s="12" t="s">
        <v>3</v>
      </c>
      <c r="T43" s="13" t="s">
        <v>4</v>
      </c>
    </row>
    <row r="44" spans="1:21" x14ac:dyDescent="0.2">
      <c r="A44" s="8" t="s">
        <v>5</v>
      </c>
      <c r="B44" s="58">
        <v>1056.3</v>
      </c>
      <c r="C44" s="64">
        <v>1164</v>
      </c>
      <c r="D44" s="67">
        <f>B44*C44</f>
        <v>1229533.2</v>
      </c>
      <c r="E44" s="3"/>
      <c r="F44" s="58">
        <v>1056.3</v>
      </c>
      <c r="G44" s="64">
        <v>1164</v>
      </c>
      <c r="H44" s="67">
        <f>F44*G44</f>
        <v>1229533.2</v>
      </c>
      <c r="I44" s="3"/>
      <c r="J44" s="58">
        <v>1056.3</v>
      </c>
      <c r="K44" s="64">
        <v>1164</v>
      </c>
      <c r="L44" s="67">
        <f>J44*K44</f>
        <v>1229533.2</v>
      </c>
      <c r="M44" s="3"/>
      <c r="N44" s="58">
        <v>1056.3</v>
      </c>
      <c r="O44" s="64">
        <v>1164</v>
      </c>
      <c r="P44" s="67">
        <f>N44*O44</f>
        <v>1229533.2</v>
      </c>
      <c r="Q44" s="3"/>
      <c r="R44" s="58">
        <v>1056.3</v>
      </c>
      <c r="S44" s="64">
        <v>1164</v>
      </c>
      <c r="T44" s="67">
        <f>R44*S44</f>
        <v>1229533.2</v>
      </c>
    </row>
    <row r="45" spans="1:21" x14ac:dyDescent="0.2">
      <c r="A45" s="57" t="s">
        <v>48</v>
      </c>
      <c r="B45" s="59">
        <v>80</v>
      </c>
      <c r="C45" s="65">
        <v>965.2</v>
      </c>
      <c r="D45" s="68">
        <f t="shared" ref="D45:D53" si="10">B45*C45</f>
        <v>77216</v>
      </c>
      <c r="E45" s="3"/>
      <c r="F45" s="59">
        <v>80</v>
      </c>
      <c r="G45" s="65">
        <v>965.2</v>
      </c>
      <c r="H45" s="68">
        <f t="shared" ref="H45:H53" si="11">F45*G45</f>
        <v>77216</v>
      </c>
      <c r="I45" s="3"/>
      <c r="J45" s="59">
        <v>80</v>
      </c>
      <c r="K45" s="65">
        <v>965.2</v>
      </c>
      <c r="L45" s="68">
        <f t="shared" ref="L45:L53" si="12">J45*K45</f>
        <v>77216</v>
      </c>
      <c r="M45" s="3"/>
      <c r="N45" s="59">
        <v>80</v>
      </c>
      <c r="O45" s="65">
        <v>965.2</v>
      </c>
      <c r="P45" s="68">
        <f t="shared" ref="P45:P53" si="13">N45*O45</f>
        <v>77216</v>
      </c>
      <c r="Q45" s="3"/>
      <c r="R45" s="59">
        <v>80</v>
      </c>
      <c r="S45" s="65">
        <v>965.2</v>
      </c>
      <c r="T45" s="68">
        <f t="shared" ref="T45:T53" si="14">R45*S45</f>
        <v>77216</v>
      </c>
    </row>
    <row r="46" spans="1:21" x14ac:dyDescent="0.2">
      <c r="A46" s="57" t="s">
        <v>49</v>
      </c>
      <c r="B46" s="59">
        <v>90</v>
      </c>
      <c r="C46" s="65">
        <v>1245</v>
      </c>
      <c r="D46" s="68">
        <f t="shared" si="10"/>
        <v>112050</v>
      </c>
      <c r="E46" s="3"/>
      <c r="F46" s="70">
        <v>0</v>
      </c>
      <c r="G46" s="71">
        <v>1245</v>
      </c>
      <c r="H46" s="72">
        <f t="shared" si="11"/>
        <v>0</v>
      </c>
      <c r="I46" s="3"/>
      <c r="J46" s="70">
        <v>0</v>
      </c>
      <c r="K46" s="71">
        <v>1245</v>
      </c>
      <c r="L46" s="72">
        <f t="shared" si="12"/>
        <v>0</v>
      </c>
      <c r="M46" s="3"/>
      <c r="N46" s="70">
        <v>0</v>
      </c>
      <c r="O46" s="71">
        <v>1245</v>
      </c>
      <c r="P46" s="72">
        <f t="shared" si="13"/>
        <v>0</v>
      </c>
      <c r="Q46" s="3"/>
      <c r="R46" s="70">
        <v>0</v>
      </c>
      <c r="S46" s="71">
        <v>1245</v>
      </c>
      <c r="T46" s="72">
        <f t="shared" si="14"/>
        <v>0</v>
      </c>
    </row>
    <row r="47" spans="1:21" x14ac:dyDescent="0.2">
      <c r="A47" s="57" t="s">
        <v>50</v>
      </c>
      <c r="B47" s="59">
        <v>90</v>
      </c>
      <c r="C47" s="65">
        <v>1524</v>
      </c>
      <c r="D47" s="68">
        <f t="shared" si="10"/>
        <v>137160</v>
      </c>
      <c r="E47" s="3"/>
      <c r="F47" s="59">
        <v>90</v>
      </c>
      <c r="G47" s="65">
        <v>1524</v>
      </c>
      <c r="H47" s="68">
        <f t="shared" si="11"/>
        <v>137160</v>
      </c>
      <c r="I47" s="3"/>
      <c r="J47" s="59">
        <v>90</v>
      </c>
      <c r="K47" s="65">
        <v>1524</v>
      </c>
      <c r="L47" s="68">
        <f t="shared" si="12"/>
        <v>137160</v>
      </c>
      <c r="M47" s="3"/>
      <c r="N47" s="79">
        <v>90</v>
      </c>
      <c r="O47" s="65">
        <v>1524</v>
      </c>
      <c r="P47" s="80">
        <f t="shared" si="13"/>
        <v>137160</v>
      </c>
      <c r="Q47" s="3"/>
      <c r="R47" s="79">
        <v>90</v>
      </c>
      <c r="S47" s="65">
        <v>1524</v>
      </c>
      <c r="T47" s="80">
        <f t="shared" si="14"/>
        <v>137160</v>
      </c>
    </row>
    <row r="48" spans="1:21" x14ac:dyDescent="0.2">
      <c r="A48" s="57" t="s">
        <v>51</v>
      </c>
      <c r="B48" s="59">
        <v>90</v>
      </c>
      <c r="C48" s="65">
        <v>1651</v>
      </c>
      <c r="D48" s="68">
        <f t="shared" si="10"/>
        <v>148590</v>
      </c>
      <c r="E48" s="3"/>
      <c r="F48" s="59">
        <v>90</v>
      </c>
      <c r="G48" s="65">
        <v>1651</v>
      </c>
      <c r="H48" s="68">
        <f t="shared" si="11"/>
        <v>148590</v>
      </c>
      <c r="I48" s="3"/>
      <c r="J48" s="59">
        <v>90</v>
      </c>
      <c r="K48" s="65">
        <v>1651</v>
      </c>
      <c r="L48" s="68">
        <f t="shared" si="12"/>
        <v>148590</v>
      </c>
      <c r="M48" s="3"/>
      <c r="N48" s="70">
        <v>0</v>
      </c>
      <c r="O48" s="71">
        <v>1651</v>
      </c>
      <c r="P48" s="72">
        <f t="shared" si="13"/>
        <v>0</v>
      </c>
      <c r="Q48" s="3"/>
      <c r="R48" s="70">
        <v>0</v>
      </c>
      <c r="S48" s="71">
        <v>1651</v>
      </c>
      <c r="T48" s="72">
        <f t="shared" si="14"/>
        <v>0</v>
      </c>
    </row>
    <row r="49" spans="1:20" x14ac:dyDescent="0.2">
      <c r="A49" s="57" t="s">
        <v>0</v>
      </c>
      <c r="B49" s="59">
        <v>59.43</v>
      </c>
      <c r="C49" s="65">
        <v>1715</v>
      </c>
      <c r="D49" s="68">
        <f t="shared" si="10"/>
        <v>101922.45</v>
      </c>
      <c r="E49" s="3"/>
      <c r="F49" s="59">
        <v>59.43</v>
      </c>
      <c r="G49" s="65">
        <v>1715</v>
      </c>
      <c r="H49" s="68">
        <f t="shared" si="11"/>
        <v>101922.45</v>
      </c>
      <c r="I49" s="3"/>
      <c r="J49" s="59">
        <v>59.43</v>
      </c>
      <c r="K49" s="65">
        <v>1715</v>
      </c>
      <c r="L49" s="68">
        <f t="shared" si="12"/>
        <v>101922.45</v>
      </c>
      <c r="M49" s="3"/>
      <c r="N49" s="59">
        <v>59.43</v>
      </c>
      <c r="O49" s="65">
        <v>1715</v>
      </c>
      <c r="P49" s="68">
        <f t="shared" si="13"/>
        <v>101922.45</v>
      </c>
      <c r="Q49" s="3"/>
      <c r="R49" s="59">
        <v>59.43</v>
      </c>
      <c r="S49" s="65">
        <v>1715</v>
      </c>
      <c r="T49" s="68">
        <f t="shared" si="14"/>
        <v>101922.45</v>
      </c>
    </row>
    <row r="50" spans="1:20" x14ac:dyDescent="0.2">
      <c r="A50" s="57" t="s">
        <v>52</v>
      </c>
      <c r="B50" s="59">
        <v>90</v>
      </c>
      <c r="C50" s="65">
        <v>1968.5</v>
      </c>
      <c r="D50" s="68">
        <f t="shared" si="10"/>
        <v>177165</v>
      </c>
      <c r="E50" s="3"/>
      <c r="F50" s="59">
        <v>90</v>
      </c>
      <c r="G50" s="65">
        <v>1968.5</v>
      </c>
      <c r="H50" s="68">
        <f t="shared" si="11"/>
        <v>177165</v>
      </c>
      <c r="I50" s="3"/>
      <c r="J50" s="59">
        <v>90</v>
      </c>
      <c r="K50" s="65">
        <v>1968.5</v>
      </c>
      <c r="L50" s="68">
        <f t="shared" si="12"/>
        <v>177165</v>
      </c>
      <c r="M50" s="3"/>
      <c r="N50" s="59">
        <v>90</v>
      </c>
      <c r="O50" s="65">
        <v>1968.5</v>
      </c>
      <c r="P50" s="68">
        <f t="shared" si="13"/>
        <v>177165</v>
      </c>
      <c r="Q50" s="3"/>
      <c r="R50" s="70">
        <v>0</v>
      </c>
      <c r="S50" s="71">
        <v>1968.5</v>
      </c>
      <c r="T50" s="72">
        <f t="shared" si="14"/>
        <v>0</v>
      </c>
    </row>
    <row r="51" spans="1:20" x14ac:dyDescent="0.2">
      <c r="A51" s="57" t="s">
        <v>53</v>
      </c>
      <c r="B51" s="59">
        <v>90</v>
      </c>
      <c r="C51" s="65">
        <v>2265</v>
      </c>
      <c r="D51" s="68">
        <f t="shared" si="10"/>
        <v>203850</v>
      </c>
      <c r="E51" s="3"/>
      <c r="F51" s="59">
        <v>90</v>
      </c>
      <c r="G51" s="65">
        <v>2265</v>
      </c>
      <c r="H51" s="68">
        <f t="shared" si="11"/>
        <v>203850</v>
      </c>
      <c r="I51" s="3"/>
      <c r="J51" s="59">
        <v>90</v>
      </c>
      <c r="K51" s="65">
        <v>2265</v>
      </c>
      <c r="L51" s="68">
        <f t="shared" si="12"/>
        <v>203850</v>
      </c>
      <c r="M51" s="3"/>
      <c r="N51" s="59">
        <v>90</v>
      </c>
      <c r="O51" s="65">
        <v>2265</v>
      </c>
      <c r="P51" s="68">
        <f t="shared" si="13"/>
        <v>203850</v>
      </c>
      <c r="Q51" s="3"/>
      <c r="R51" s="59">
        <v>90</v>
      </c>
      <c r="S51" s="65">
        <v>2265</v>
      </c>
      <c r="T51" s="68">
        <f t="shared" si="14"/>
        <v>203850</v>
      </c>
    </row>
    <row r="52" spans="1:20" x14ac:dyDescent="0.2">
      <c r="A52" s="57" t="s">
        <v>54</v>
      </c>
      <c r="B52" s="59">
        <v>90</v>
      </c>
      <c r="C52" s="65">
        <v>2561</v>
      </c>
      <c r="D52" s="68">
        <f t="shared" si="10"/>
        <v>230490</v>
      </c>
      <c r="E52" s="3"/>
      <c r="F52" s="59">
        <v>90</v>
      </c>
      <c r="G52" s="65">
        <v>2561</v>
      </c>
      <c r="H52" s="68">
        <f t="shared" si="11"/>
        <v>230490</v>
      </c>
      <c r="I52" s="3"/>
      <c r="J52" s="59">
        <v>90</v>
      </c>
      <c r="K52" s="65">
        <v>2561</v>
      </c>
      <c r="L52" s="68">
        <f t="shared" si="12"/>
        <v>230490</v>
      </c>
      <c r="M52" s="3"/>
      <c r="N52" s="59">
        <v>90</v>
      </c>
      <c r="O52" s="65">
        <v>2561</v>
      </c>
      <c r="P52" s="68">
        <f t="shared" si="13"/>
        <v>230490</v>
      </c>
      <c r="Q52" s="3"/>
      <c r="R52" s="70">
        <v>0</v>
      </c>
      <c r="S52" s="71">
        <v>2561</v>
      </c>
      <c r="T52" s="72">
        <f t="shared" si="14"/>
        <v>0</v>
      </c>
    </row>
    <row r="53" spans="1:20" ht="12" thickBot="1" x14ac:dyDescent="0.25">
      <c r="A53" s="57" t="s">
        <v>55</v>
      </c>
      <c r="B53" s="59">
        <v>90</v>
      </c>
      <c r="C53" s="65">
        <v>2857.5</v>
      </c>
      <c r="D53" s="68">
        <f t="shared" si="10"/>
        <v>257175</v>
      </c>
      <c r="E53" s="3"/>
      <c r="F53" s="59">
        <v>90</v>
      </c>
      <c r="G53" s="65">
        <v>2857.5</v>
      </c>
      <c r="H53" s="68">
        <f t="shared" si="11"/>
        <v>257175</v>
      </c>
      <c r="I53" s="3"/>
      <c r="J53" s="70">
        <v>0</v>
      </c>
      <c r="K53" s="71">
        <v>2857.5</v>
      </c>
      <c r="L53" s="72">
        <f t="shared" si="12"/>
        <v>0</v>
      </c>
      <c r="M53" s="3"/>
      <c r="N53" s="70">
        <v>0</v>
      </c>
      <c r="O53" s="71">
        <v>2857.5</v>
      </c>
      <c r="P53" s="72">
        <f t="shared" si="13"/>
        <v>0</v>
      </c>
      <c r="Q53" s="3"/>
      <c r="R53" s="59">
        <v>90</v>
      </c>
      <c r="S53" s="65">
        <v>2857.5</v>
      </c>
      <c r="T53" s="68">
        <f t="shared" si="14"/>
        <v>257175</v>
      </c>
    </row>
    <row r="54" spans="1:20" ht="12" thickBot="1" x14ac:dyDescent="0.25">
      <c r="A54" s="9" t="s">
        <v>6</v>
      </c>
      <c r="B54" s="61">
        <f>SUM(B44:B53)</f>
        <v>1825.73</v>
      </c>
      <c r="C54" s="66">
        <f>D54/B54</f>
        <v>1465.2504203797932</v>
      </c>
      <c r="D54" s="69">
        <f>SUM(D44:D53)</f>
        <v>2675151.65</v>
      </c>
      <c r="E54" s="3"/>
      <c r="F54" s="61">
        <f>SUM(F44:F53)</f>
        <v>1735.73</v>
      </c>
      <c r="G54" s="22">
        <f>H54/F54</f>
        <v>1476.6707091540734</v>
      </c>
      <c r="H54" s="10">
        <f>SUM(H44:H53)</f>
        <v>2563101.65</v>
      </c>
      <c r="I54" s="3"/>
      <c r="J54" s="61">
        <f>SUM(J44:J53)</f>
        <v>1645.73</v>
      </c>
      <c r="K54" s="22">
        <f>L54/J54</f>
        <v>1401.1573283588436</v>
      </c>
      <c r="L54" s="10">
        <f>SUM(L44:L53)</f>
        <v>2305926.65</v>
      </c>
      <c r="M54" s="3"/>
      <c r="N54" s="61">
        <f>SUM(N44:N53)</f>
        <v>1555.73</v>
      </c>
      <c r="O54" s="22">
        <f>P54/N54</f>
        <v>1386.7037660776612</v>
      </c>
      <c r="P54" s="10">
        <f>SUM(P44:P53)</f>
        <v>2157336.65</v>
      </c>
      <c r="Q54" s="3"/>
      <c r="R54" s="61">
        <f>SUM(R44:R53)</f>
        <v>1465.73</v>
      </c>
      <c r="S54" s="22">
        <f>T54/R54</f>
        <v>1369.1857640902485</v>
      </c>
      <c r="T54" s="10">
        <f>SUM(T44:T53)</f>
        <v>2006856.65</v>
      </c>
    </row>
  </sheetData>
  <mergeCells count="9">
    <mergeCell ref="N9:Q9"/>
    <mergeCell ref="R9:U9"/>
    <mergeCell ref="B2:H2"/>
    <mergeCell ref="A1:H1"/>
    <mergeCell ref="B4:L4"/>
    <mergeCell ref="B3:H3"/>
    <mergeCell ref="B5:J5"/>
    <mergeCell ref="A9:D9"/>
    <mergeCell ref="J9:M9"/>
  </mergeCells>
  <conditionalFormatting sqref="B24">
    <cfRule type="cellIs" dxfId="52" priority="43" operator="lessThan">
      <formula>1815</formula>
    </cfRule>
    <cfRule type="cellIs" dxfId="51" priority="62" operator="greaterThan">
      <formula>1905</formula>
    </cfRule>
    <cfRule type="cellIs" dxfId="50" priority="63" operator="greaterThan">
      <formula>1814</formula>
    </cfRule>
  </conditionalFormatting>
  <conditionalFormatting sqref="F24">
    <cfRule type="cellIs" dxfId="49" priority="40" operator="lessThan">
      <formula>1815</formula>
    </cfRule>
    <cfRule type="cellIs" dxfId="48" priority="41" operator="greaterThan">
      <formula>1905</formula>
    </cfRule>
    <cfRule type="cellIs" dxfId="47" priority="42" operator="greaterThan">
      <formula>1814</formula>
    </cfRule>
  </conditionalFormatting>
  <conditionalFormatting sqref="J24">
    <cfRule type="cellIs" dxfId="46" priority="37" operator="lessThan">
      <formula>1815</formula>
    </cfRule>
    <cfRule type="cellIs" dxfId="45" priority="38" operator="greaterThan">
      <formula>1905</formula>
    </cfRule>
    <cfRule type="cellIs" dxfId="44" priority="39" operator="greaterThan">
      <formula>1814</formula>
    </cfRule>
  </conditionalFormatting>
  <conditionalFormatting sqref="N24">
    <cfRule type="cellIs" dxfId="43" priority="34" operator="lessThan">
      <formula>1815</formula>
    </cfRule>
    <cfRule type="cellIs" dxfId="42" priority="35" operator="greaterThan">
      <formula>1905</formula>
    </cfRule>
    <cfRule type="cellIs" dxfId="41" priority="36" operator="greaterThan">
      <formula>1814</formula>
    </cfRule>
  </conditionalFormatting>
  <conditionalFormatting sqref="R24">
    <cfRule type="cellIs" dxfId="40" priority="31" operator="lessThan">
      <formula>1815</formula>
    </cfRule>
    <cfRule type="cellIs" dxfId="39" priority="32" operator="greaterThan">
      <formula>1905</formula>
    </cfRule>
    <cfRule type="cellIs" dxfId="38" priority="33" operator="greaterThan">
      <formula>1814</formula>
    </cfRule>
  </conditionalFormatting>
  <conditionalFormatting sqref="B39">
    <cfRule type="cellIs" dxfId="37" priority="28" operator="lessThan">
      <formula>1815</formula>
    </cfRule>
    <cfRule type="cellIs" dxfId="36" priority="29" operator="greaterThan">
      <formula>1905</formula>
    </cfRule>
    <cfRule type="cellIs" dxfId="35" priority="30" operator="greaterThan">
      <formula>1814</formula>
    </cfRule>
  </conditionalFormatting>
  <conditionalFormatting sqref="F39">
    <cfRule type="cellIs" dxfId="34" priority="25" operator="lessThan">
      <formula>1815</formula>
    </cfRule>
    <cfRule type="cellIs" dxfId="33" priority="26" operator="greaterThan">
      <formula>1905</formula>
    </cfRule>
    <cfRule type="cellIs" dxfId="32" priority="27" operator="greaterThan">
      <formula>1814</formula>
    </cfRule>
  </conditionalFormatting>
  <conditionalFormatting sqref="J39">
    <cfRule type="cellIs" dxfId="31" priority="22" operator="lessThan">
      <formula>1815</formula>
    </cfRule>
    <cfRule type="cellIs" dxfId="30" priority="23" operator="greaterThan">
      <formula>1905</formula>
    </cfRule>
    <cfRule type="cellIs" dxfId="29" priority="24" operator="greaterThan">
      <formula>1814</formula>
    </cfRule>
  </conditionalFormatting>
  <conditionalFormatting sqref="N39">
    <cfRule type="cellIs" dxfId="28" priority="19" operator="lessThan">
      <formula>1815</formula>
    </cfRule>
    <cfRule type="cellIs" dxfId="27" priority="20" operator="greaterThan">
      <formula>1905</formula>
    </cfRule>
    <cfRule type="cellIs" dxfId="26" priority="21" operator="greaterThan">
      <formula>1814</formula>
    </cfRule>
  </conditionalFormatting>
  <conditionalFormatting sqref="R39">
    <cfRule type="cellIs" dxfId="25" priority="16" operator="lessThan">
      <formula>1815</formula>
    </cfRule>
    <cfRule type="cellIs" dxfId="24" priority="17" operator="greaterThan">
      <formula>1905</formula>
    </cfRule>
    <cfRule type="cellIs" dxfId="23" priority="18" operator="greaterThan">
      <formula>1814</formula>
    </cfRule>
  </conditionalFormatting>
  <conditionalFormatting sqref="B54">
    <cfRule type="cellIs" dxfId="22" priority="13" operator="lessThan">
      <formula>1815</formula>
    </cfRule>
    <cfRule type="cellIs" dxfId="21" priority="14" operator="greaterThan">
      <formula>1905</formula>
    </cfRule>
    <cfRule type="cellIs" dxfId="20" priority="15" operator="greaterThan">
      <formula>1814</formula>
    </cfRule>
  </conditionalFormatting>
  <conditionalFormatting sqref="F54">
    <cfRule type="cellIs" dxfId="19" priority="10" operator="lessThan">
      <formula>1815</formula>
    </cfRule>
    <cfRule type="cellIs" dxfId="18" priority="11" operator="greaterThan">
      <formula>1905</formula>
    </cfRule>
    <cfRule type="cellIs" dxfId="17" priority="12" operator="greaterThan">
      <formula>1814</formula>
    </cfRule>
  </conditionalFormatting>
  <conditionalFormatting sqref="J54">
    <cfRule type="cellIs" dxfId="16" priority="7" operator="lessThan">
      <formula>1815</formula>
    </cfRule>
    <cfRule type="cellIs" dxfId="15" priority="8" operator="greaterThan">
      <formula>1905</formula>
    </cfRule>
    <cfRule type="cellIs" dxfId="14" priority="9" operator="greaterThan">
      <formula>1814</formula>
    </cfRule>
  </conditionalFormatting>
  <conditionalFormatting sqref="N54">
    <cfRule type="cellIs" dxfId="13" priority="4" operator="lessThan">
      <formula>1815</formula>
    </cfRule>
    <cfRule type="cellIs" dxfId="12" priority="5" operator="greaterThan">
      <formula>1905</formula>
    </cfRule>
    <cfRule type="cellIs" dxfId="11" priority="6" operator="greaterThan">
      <formula>1814</formula>
    </cfRule>
  </conditionalFormatting>
  <conditionalFormatting sqref="R54">
    <cfRule type="cellIs" dxfId="10" priority="1" operator="lessThan">
      <formula>1815</formula>
    </cfRule>
    <cfRule type="cellIs" dxfId="9" priority="2" operator="greaterThan">
      <formula>1905</formula>
    </cfRule>
    <cfRule type="cellIs" dxfId="8" priority="3" operator="greaterThan">
      <formula>1814</formula>
    </cfRule>
  </conditionalFormatting>
  <pageMargins left="3.937007874015748E-2" right="3.937007874015748E-2" top="0.23622047244094491" bottom="0.27559055118110237" header="0.51181102362204722" footer="0.51181102362204722"/>
  <pageSetup paperSize="9" scale="77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8"/>
  <sheetViews>
    <sheetView zoomScaleNormal="100" workbookViewId="0">
      <selection activeCell="D10" sqref="D10"/>
    </sheetView>
  </sheetViews>
  <sheetFormatPr defaultColWidth="11.42578125" defaultRowHeight="11.25" x14ac:dyDescent="0.2"/>
  <cols>
    <col min="1" max="1" width="0.28515625" style="2" customWidth="1"/>
    <col min="2" max="2" width="14.28515625" style="2" customWidth="1"/>
    <col min="3" max="3" width="16.28515625" style="2" customWidth="1"/>
    <col min="4" max="4" width="16.5703125" style="2" customWidth="1"/>
    <col min="5" max="5" width="15.42578125" style="2" customWidth="1"/>
    <col min="6" max="6" width="21" style="2" customWidth="1"/>
    <col min="7" max="16384" width="11.42578125" style="2"/>
  </cols>
  <sheetData>
    <row r="1" spans="2:8" ht="23.25" x14ac:dyDescent="0.35">
      <c r="B1" s="27" t="s">
        <v>25</v>
      </c>
      <c r="C1" s="27"/>
      <c r="D1" s="83">
        <f ca="1">NOW()</f>
        <v>45096.848753009261</v>
      </c>
      <c r="E1" s="83"/>
      <c r="F1" s="20"/>
      <c r="G1" s="24"/>
      <c r="H1" s="24"/>
    </row>
    <row r="2" spans="2:8" ht="18" customHeight="1" x14ac:dyDescent="0.35">
      <c r="B2" s="39" t="s">
        <v>37</v>
      </c>
      <c r="C2" s="27"/>
      <c r="D2" s="52" t="s">
        <v>46</v>
      </c>
      <c r="E2" s="51" t="s">
        <v>47</v>
      </c>
      <c r="F2" s="20"/>
      <c r="G2" s="24"/>
      <c r="H2" s="24"/>
    </row>
    <row r="3" spans="2:8" ht="17.25" customHeight="1" x14ac:dyDescent="0.35">
      <c r="C3" s="36" t="s">
        <v>27</v>
      </c>
      <c r="D3" s="37" t="s">
        <v>28</v>
      </c>
      <c r="E3" s="26"/>
      <c r="F3" s="20"/>
      <c r="G3" s="24"/>
      <c r="H3" s="24"/>
    </row>
    <row r="4" spans="2:8" ht="15" customHeight="1" x14ac:dyDescent="0.2">
      <c r="B4" s="40" t="s">
        <v>38</v>
      </c>
      <c r="C4" s="38">
        <v>160</v>
      </c>
      <c r="D4" s="38">
        <v>118.87</v>
      </c>
      <c r="G4" s="25"/>
      <c r="H4" s="24"/>
    </row>
    <row r="5" spans="2:8" ht="15" customHeight="1" x14ac:dyDescent="0.2">
      <c r="B5" s="40" t="s">
        <v>39</v>
      </c>
      <c r="C5" s="38">
        <v>120</v>
      </c>
      <c r="D5" s="38">
        <v>89.15</v>
      </c>
      <c r="G5" s="25"/>
      <c r="H5" s="24"/>
    </row>
    <row r="6" spans="2:8" ht="15" customHeight="1" x14ac:dyDescent="0.35">
      <c r="B6" s="40" t="s">
        <v>40</v>
      </c>
      <c r="C6" s="38">
        <v>80</v>
      </c>
      <c r="D6" s="38">
        <v>59.43</v>
      </c>
      <c r="F6" s="21"/>
    </row>
    <row r="7" spans="2:8" ht="15" customHeight="1" x14ac:dyDescent="0.35">
      <c r="B7" s="40" t="s">
        <v>57</v>
      </c>
      <c r="C7" s="38">
        <v>40</v>
      </c>
      <c r="D7" s="38">
        <v>29.72</v>
      </c>
      <c r="F7" s="21"/>
    </row>
    <row r="8" spans="2:8" ht="9.75" customHeight="1" x14ac:dyDescent="0.35">
      <c r="B8" s="35"/>
      <c r="C8" s="35"/>
      <c r="F8" s="21"/>
    </row>
    <row r="9" spans="2:8" ht="23.25" x14ac:dyDescent="0.35">
      <c r="B9" s="28" t="s">
        <v>26</v>
      </c>
      <c r="C9" s="28" t="s">
        <v>12</v>
      </c>
      <c r="D9" s="28" t="s">
        <v>3</v>
      </c>
      <c r="E9" s="28" t="s">
        <v>4</v>
      </c>
      <c r="F9" s="21"/>
    </row>
    <row r="10" spans="2:8" ht="23.25" x14ac:dyDescent="0.35">
      <c r="B10" s="30" t="s">
        <v>29</v>
      </c>
      <c r="C10" s="30">
        <v>1056.3</v>
      </c>
      <c r="D10" s="30">
        <v>1164</v>
      </c>
      <c r="E10" s="41">
        <f>C10*D10</f>
        <v>1229533.2</v>
      </c>
      <c r="F10" s="21"/>
    </row>
    <row r="11" spans="2:8" ht="23.25" x14ac:dyDescent="0.35">
      <c r="B11" s="43" t="s">
        <v>48</v>
      </c>
      <c r="C11" s="29">
        <v>80</v>
      </c>
      <c r="D11" s="30">
        <v>965.2</v>
      </c>
      <c r="E11" s="41">
        <f t="shared" ref="E11:E20" si="0">C11*D11</f>
        <v>77216</v>
      </c>
      <c r="F11" s="21"/>
    </row>
    <row r="12" spans="2:8" ht="23.25" x14ac:dyDescent="0.35">
      <c r="B12" s="44" t="s">
        <v>49</v>
      </c>
      <c r="C12" s="29">
        <v>90</v>
      </c>
      <c r="D12" s="30">
        <v>1245</v>
      </c>
      <c r="E12" s="41">
        <f>C12*D12</f>
        <v>112050</v>
      </c>
      <c r="F12" s="21"/>
    </row>
    <row r="13" spans="2:8" ht="23.25" x14ac:dyDescent="0.35">
      <c r="B13" s="46" t="s">
        <v>50</v>
      </c>
      <c r="C13" s="29">
        <v>70</v>
      </c>
      <c r="D13" s="30">
        <v>1524</v>
      </c>
      <c r="E13" s="41">
        <f>C15*D13</f>
        <v>90571.319999999992</v>
      </c>
      <c r="F13" s="21"/>
    </row>
    <row r="14" spans="2:8" ht="23.25" x14ac:dyDescent="0.35">
      <c r="B14" s="42" t="s">
        <v>51</v>
      </c>
      <c r="C14" s="29">
        <v>70</v>
      </c>
      <c r="D14" s="30">
        <v>1651</v>
      </c>
      <c r="E14" s="41">
        <f t="shared" si="0"/>
        <v>115570</v>
      </c>
      <c r="F14" s="21"/>
    </row>
    <row r="15" spans="2:8" ht="23.25" x14ac:dyDescent="0.35">
      <c r="B15" s="30" t="s">
        <v>0</v>
      </c>
      <c r="C15" s="31">
        <v>59.43</v>
      </c>
      <c r="D15" s="30">
        <v>1715</v>
      </c>
      <c r="E15" s="41">
        <f t="shared" si="0"/>
        <v>101922.45</v>
      </c>
      <c r="F15" s="21"/>
    </row>
    <row r="16" spans="2:8" ht="23.25" x14ac:dyDescent="0.35">
      <c r="B16" s="47" t="s">
        <v>52</v>
      </c>
      <c r="C16" s="29">
        <v>90</v>
      </c>
      <c r="D16" s="30">
        <v>1968.5</v>
      </c>
      <c r="E16" s="41">
        <f t="shared" si="0"/>
        <v>177165</v>
      </c>
      <c r="F16" s="21"/>
    </row>
    <row r="17" spans="2:6" ht="23.25" x14ac:dyDescent="0.35">
      <c r="B17" s="45" t="s">
        <v>53</v>
      </c>
      <c r="C17" s="29">
        <v>90</v>
      </c>
      <c r="D17" s="30">
        <v>2265</v>
      </c>
      <c r="E17" s="41">
        <f t="shared" si="0"/>
        <v>203850</v>
      </c>
      <c r="F17" s="21"/>
    </row>
    <row r="18" spans="2:6" ht="23.25" x14ac:dyDescent="0.35">
      <c r="B18" s="48" t="s">
        <v>54</v>
      </c>
      <c r="C18" s="29">
        <v>70</v>
      </c>
      <c r="D18" s="30">
        <v>2561</v>
      </c>
      <c r="E18" s="41">
        <f t="shared" si="0"/>
        <v>179270</v>
      </c>
      <c r="F18" s="21"/>
    </row>
    <row r="19" spans="2:6" ht="23.25" x14ac:dyDescent="0.35">
      <c r="B19" s="49" t="s">
        <v>55</v>
      </c>
      <c r="C19" s="29">
        <v>70</v>
      </c>
      <c r="D19" s="30">
        <v>2857.5</v>
      </c>
      <c r="E19" s="41">
        <f t="shared" si="0"/>
        <v>200025</v>
      </c>
      <c r="F19" s="21"/>
    </row>
    <row r="20" spans="2:6" ht="23.25" x14ac:dyDescent="0.35">
      <c r="B20" s="50" t="s">
        <v>56</v>
      </c>
      <c r="C20" s="29">
        <v>70</v>
      </c>
      <c r="D20" s="30">
        <v>3083.75</v>
      </c>
      <c r="E20" s="41">
        <f t="shared" si="0"/>
        <v>215862.5</v>
      </c>
      <c r="F20" s="21"/>
    </row>
    <row r="21" spans="2:6" ht="23.25" x14ac:dyDescent="0.35">
      <c r="B21" s="82" t="s">
        <v>68</v>
      </c>
      <c r="C21" s="29">
        <v>70</v>
      </c>
      <c r="D21" s="30">
        <v>3310</v>
      </c>
      <c r="E21" s="41">
        <f t="shared" ref="E21" si="1">C21*D21</f>
        <v>231700</v>
      </c>
      <c r="F21" s="21"/>
    </row>
    <row r="22" spans="2:6" ht="23.25" x14ac:dyDescent="0.35">
      <c r="B22" s="30" t="s">
        <v>36</v>
      </c>
      <c r="C22" s="32">
        <f>SUM(C10:C21)</f>
        <v>1885.73</v>
      </c>
      <c r="D22" s="33">
        <f>E22/C22</f>
        <v>1556.2861438275891</v>
      </c>
      <c r="E22" s="34">
        <f>SUM(E10:E21)</f>
        <v>2934735.4699999997</v>
      </c>
      <c r="F22" s="21"/>
    </row>
    <row r="23" spans="2:6" ht="18" customHeight="1" x14ac:dyDescent="0.35">
      <c r="B23"/>
      <c r="C23" s="84" t="s">
        <v>23</v>
      </c>
      <c r="D23" s="84"/>
      <c r="E23"/>
      <c r="F23" s="21"/>
    </row>
    <row r="24" spans="2:6" ht="18.75" customHeight="1" x14ac:dyDescent="0.35">
      <c r="B24" s="19"/>
      <c r="C24" s="85" t="s">
        <v>24</v>
      </c>
      <c r="D24" s="85"/>
      <c r="E24" s="21"/>
      <c r="F24" s="21"/>
    </row>
    <row r="25" spans="2:6" ht="12.75" x14ac:dyDescent="0.2">
      <c r="B25"/>
      <c r="C25"/>
      <c r="D25"/>
      <c r="E25"/>
      <c r="F25"/>
    </row>
    <row r="26" spans="2:6" ht="12.75" x14ac:dyDescent="0.2">
      <c r="B26"/>
      <c r="C26"/>
      <c r="D26"/>
      <c r="E26"/>
      <c r="F26"/>
    </row>
    <row r="27" spans="2:6" ht="12.75" x14ac:dyDescent="0.2">
      <c r="B27"/>
      <c r="C27"/>
      <c r="D27"/>
      <c r="E27"/>
      <c r="F27"/>
    </row>
    <row r="28" spans="2:6" ht="12.75" x14ac:dyDescent="0.2">
      <c r="B28"/>
      <c r="C28"/>
      <c r="D28"/>
      <c r="E28"/>
      <c r="F28"/>
    </row>
    <row r="29" spans="2:6" ht="12.75" x14ac:dyDescent="0.2">
      <c r="B29"/>
      <c r="C29"/>
      <c r="D29"/>
      <c r="E29"/>
      <c r="F29"/>
    </row>
    <row r="30" spans="2:6" ht="12.75" x14ac:dyDescent="0.2">
      <c r="B30"/>
      <c r="C30"/>
      <c r="D30"/>
      <c r="E30"/>
      <c r="F30"/>
    </row>
    <row r="31" spans="2:6" ht="12.75" x14ac:dyDescent="0.2">
      <c r="B31"/>
      <c r="C31"/>
      <c r="D31"/>
      <c r="E31"/>
      <c r="F31"/>
    </row>
    <row r="32" spans="2:6" ht="12.75" x14ac:dyDescent="0.2">
      <c r="B32"/>
      <c r="C32"/>
      <c r="D32"/>
      <c r="E32"/>
      <c r="F32"/>
    </row>
    <row r="33" spans="2:6" ht="12.75" x14ac:dyDescent="0.2">
      <c r="B33"/>
      <c r="C33"/>
      <c r="D33"/>
      <c r="E33"/>
      <c r="F33"/>
    </row>
    <row r="34" spans="2:6" ht="12.75" x14ac:dyDescent="0.2">
      <c r="B34"/>
      <c r="C34"/>
      <c r="D34"/>
      <c r="E34"/>
      <c r="F34"/>
    </row>
    <row r="35" spans="2:6" ht="12.75" x14ac:dyDescent="0.2">
      <c r="B35"/>
      <c r="C35"/>
      <c r="D35"/>
      <c r="E35"/>
      <c r="F35"/>
    </row>
    <row r="36" spans="2:6" ht="12.75" x14ac:dyDescent="0.2">
      <c r="B36"/>
      <c r="C36"/>
      <c r="D36"/>
      <c r="E36"/>
      <c r="F36"/>
    </row>
    <row r="37" spans="2:6" ht="12.75" x14ac:dyDescent="0.2">
      <c r="B37"/>
      <c r="C37"/>
      <c r="D37"/>
      <c r="E37"/>
      <c r="F37"/>
    </row>
    <row r="38" spans="2:6" ht="12.75" x14ac:dyDescent="0.2">
      <c r="B38"/>
      <c r="C38"/>
      <c r="D38"/>
      <c r="E38"/>
      <c r="F38"/>
    </row>
    <row r="39" spans="2:6" ht="12.75" x14ac:dyDescent="0.2">
      <c r="B39"/>
      <c r="C39"/>
      <c r="D39"/>
      <c r="E39"/>
      <c r="F39"/>
    </row>
    <row r="40" spans="2:6" ht="12.75" x14ac:dyDescent="0.2">
      <c r="B40"/>
      <c r="C40"/>
      <c r="D40"/>
      <c r="E40"/>
      <c r="F40"/>
    </row>
    <row r="41" spans="2:6" ht="12.75" x14ac:dyDescent="0.2">
      <c r="B41"/>
      <c r="C41"/>
      <c r="D41"/>
      <c r="E41"/>
      <c r="F41"/>
    </row>
    <row r="42" spans="2:6" ht="12.75" x14ac:dyDescent="0.2">
      <c r="B42"/>
      <c r="C42"/>
      <c r="D42"/>
      <c r="E42"/>
      <c r="F42"/>
    </row>
    <row r="43" spans="2:6" ht="12.75" x14ac:dyDescent="0.2">
      <c r="B43"/>
      <c r="C43"/>
      <c r="D43"/>
      <c r="E43"/>
      <c r="F43"/>
    </row>
    <row r="44" spans="2:6" ht="12.75" x14ac:dyDescent="0.2">
      <c r="B44"/>
      <c r="C44"/>
      <c r="D44"/>
      <c r="E44"/>
      <c r="F44"/>
    </row>
    <row r="45" spans="2:6" ht="12.75" x14ac:dyDescent="0.2">
      <c r="B45"/>
      <c r="C45"/>
      <c r="D45"/>
      <c r="E45"/>
      <c r="F45"/>
    </row>
    <row r="46" spans="2:6" ht="12.75" x14ac:dyDescent="0.2">
      <c r="B46"/>
      <c r="C46"/>
      <c r="D46"/>
      <c r="E46"/>
      <c r="F46"/>
    </row>
    <row r="47" spans="2:6" ht="12.75" x14ac:dyDescent="0.2">
      <c r="B47"/>
      <c r="C47"/>
      <c r="D47"/>
      <c r="E47"/>
      <c r="F47" s="3"/>
    </row>
    <row r="48" spans="2:6" ht="12.75" x14ac:dyDescent="0.2">
      <c r="B48"/>
      <c r="C48"/>
      <c r="D48"/>
      <c r="E48"/>
    </row>
  </sheetData>
  <mergeCells count="3">
    <mergeCell ref="D1:E1"/>
    <mergeCell ref="C23:D23"/>
    <mergeCell ref="C24:D24"/>
  </mergeCells>
  <conditionalFormatting sqref="C22">
    <cfRule type="cellIs" dxfId="7" priority="1" operator="greaterThan">
      <formula>1905</formula>
    </cfRule>
    <cfRule type="cellIs" dxfId="6" priority="2" operator="greaterThan">
      <formula>1814</formula>
    </cfRule>
  </conditionalFormatting>
  <dataValidations count="1">
    <dataValidation type="list" allowBlank="1" showInputMessage="1" showErrorMessage="1" sqref="C15">
      <formula1>$D$4:$D$7</formula1>
    </dataValidation>
  </dataValidations>
  <pageMargins left="0.25" right="0.25" top="0.75" bottom="0.75" header="0.3" footer="0.3"/>
  <pageSetup paperSize="9" scale="8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tabSelected="1" zoomScaleNormal="100" workbookViewId="0">
      <selection activeCell="M27" sqref="M27"/>
    </sheetView>
  </sheetViews>
  <sheetFormatPr defaultColWidth="11.42578125" defaultRowHeight="11.25" x14ac:dyDescent="0.2"/>
  <cols>
    <col min="1" max="1" width="0.28515625" style="2" customWidth="1"/>
    <col min="2" max="2" width="14.28515625" style="2" customWidth="1"/>
    <col min="3" max="3" width="16.28515625" style="2" customWidth="1"/>
    <col min="4" max="4" width="16.5703125" style="2" customWidth="1"/>
    <col min="5" max="5" width="15.42578125" style="2" customWidth="1"/>
    <col min="6" max="6" width="21" style="2" customWidth="1"/>
    <col min="7" max="16384" width="11.42578125" style="2"/>
  </cols>
  <sheetData>
    <row r="1" spans="2:8" ht="23.25" x14ac:dyDescent="0.35">
      <c r="B1" s="27" t="s">
        <v>25</v>
      </c>
      <c r="C1" s="27"/>
      <c r="D1" s="83">
        <f ca="1">NOW()</f>
        <v>45096.848753124999</v>
      </c>
      <c r="E1" s="83"/>
      <c r="F1" s="20"/>
      <c r="G1" s="24"/>
      <c r="H1" s="24"/>
    </row>
    <row r="2" spans="2:8" ht="18" customHeight="1" x14ac:dyDescent="0.35">
      <c r="B2" s="39" t="s">
        <v>37</v>
      </c>
      <c r="C2" s="27"/>
      <c r="D2" s="52" t="s">
        <v>46</v>
      </c>
      <c r="E2" s="51" t="s">
        <v>47</v>
      </c>
      <c r="F2" s="20"/>
      <c r="G2" s="24"/>
      <c r="H2" s="24"/>
    </row>
    <row r="3" spans="2:8" ht="17.25" customHeight="1" x14ac:dyDescent="0.35">
      <c r="C3" s="36" t="s">
        <v>27</v>
      </c>
      <c r="D3" s="37" t="s">
        <v>28</v>
      </c>
      <c r="E3" s="26"/>
      <c r="F3" s="20"/>
      <c r="G3" s="24"/>
      <c r="H3" s="24"/>
    </row>
    <row r="4" spans="2:8" ht="15" customHeight="1" x14ac:dyDescent="0.2">
      <c r="B4" s="40" t="s">
        <v>38</v>
      </c>
      <c r="C4" s="38">
        <v>160</v>
      </c>
      <c r="D4" s="38">
        <v>118.87</v>
      </c>
      <c r="G4" s="25"/>
      <c r="H4" s="24"/>
    </row>
    <row r="5" spans="2:8" ht="15" customHeight="1" x14ac:dyDescent="0.2">
      <c r="B5" s="40" t="s">
        <v>39</v>
      </c>
      <c r="C5" s="38">
        <v>120</v>
      </c>
      <c r="D5" s="38">
        <v>89.15</v>
      </c>
      <c r="G5" s="25"/>
      <c r="H5" s="24"/>
    </row>
    <row r="6" spans="2:8" ht="15" customHeight="1" x14ac:dyDescent="0.35">
      <c r="B6" s="40" t="s">
        <v>40</v>
      </c>
      <c r="C6" s="38">
        <v>80</v>
      </c>
      <c r="D6" s="38">
        <v>59.43</v>
      </c>
      <c r="F6" s="21"/>
    </row>
    <row r="7" spans="2:8" ht="15" customHeight="1" x14ac:dyDescent="0.35">
      <c r="B7" s="40" t="s">
        <v>57</v>
      </c>
      <c r="C7" s="38">
        <v>40</v>
      </c>
      <c r="D7" s="38">
        <v>29.72</v>
      </c>
      <c r="F7" s="21"/>
    </row>
    <row r="8" spans="2:8" ht="9.75" customHeight="1" x14ac:dyDescent="0.35">
      <c r="B8" s="35"/>
      <c r="C8" s="35"/>
      <c r="F8" s="21"/>
    </row>
    <row r="9" spans="2:8" ht="23.25" x14ac:dyDescent="0.35">
      <c r="B9" s="28" t="s">
        <v>26</v>
      </c>
      <c r="C9" s="28" t="s">
        <v>12</v>
      </c>
      <c r="D9" s="28" t="s">
        <v>3</v>
      </c>
      <c r="E9" s="28" t="s">
        <v>4</v>
      </c>
      <c r="F9" s="21"/>
    </row>
    <row r="10" spans="2:8" ht="23.25" x14ac:dyDescent="0.35">
      <c r="B10" s="30" t="s">
        <v>29</v>
      </c>
      <c r="C10" s="30">
        <v>1056.3</v>
      </c>
      <c r="D10" s="30">
        <v>1164</v>
      </c>
      <c r="E10" s="41">
        <f>C10*D10</f>
        <v>1229533.2</v>
      </c>
      <c r="F10" s="21"/>
    </row>
    <row r="11" spans="2:8" ht="23.25" x14ac:dyDescent="0.35">
      <c r="B11" s="43" t="s">
        <v>48</v>
      </c>
      <c r="C11" s="29">
        <v>80</v>
      </c>
      <c r="D11" s="30">
        <v>965.2</v>
      </c>
      <c r="E11" s="41">
        <f t="shared" ref="E11:E20" si="0">C11*D11</f>
        <v>77216</v>
      </c>
      <c r="F11" s="21"/>
    </row>
    <row r="12" spans="2:8" ht="23.25" x14ac:dyDescent="0.35">
      <c r="B12" s="44" t="s">
        <v>49</v>
      </c>
      <c r="C12" s="29">
        <v>90</v>
      </c>
      <c r="D12" s="30">
        <v>1245</v>
      </c>
      <c r="E12" s="41">
        <f>C12*D12</f>
        <v>112050</v>
      </c>
      <c r="F12" s="21"/>
    </row>
    <row r="13" spans="2:8" ht="23.25" x14ac:dyDescent="0.35">
      <c r="B13" s="46" t="s">
        <v>50</v>
      </c>
      <c r="C13" s="29">
        <v>90</v>
      </c>
      <c r="D13" s="30">
        <v>1524</v>
      </c>
      <c r="E13" s="41">
        <f>C15*D13</f>
        <v>135864.6</v>
      </c>
      <c r="F13" s="21"/>
    </row>
    <row r="14" spans="2:8" ht="23.25" x14ac:dyDescent="0.35">
      <c r="B14" s="42" t="s">
        <v>51</v>
      </c>
      <c r="C14" s="29">
        <v>75</v>
      </c>
      <c r="D14" s="30">
        <v>1651</v>
      </c>
      <c r="E14" s="41">
        <f t="shared" si="0"/>
        <v>123825</v>
      </c>
      <c r="F14" s="21"/>
    </row>
    <row r="15" spans="2:8" ht="23.25" x14ac:dyDescent="0.35">
      <c r="B15" s="30" t="s">
        <v>0</v>
      </c>
      <c r="C15" s="31">
        <v>89.15</v>
      </c>
      <c r="D15" s="30">
        <v>1715</v>
      </c>
      <c r="E15" s="41">
        <f t="shared" si="0"/>
        <v>152892.25</v>
      </c>
      <c r="F15" s="21"/>
    </row>
    <row r="16" spans="2:8" ht="23.25" x14ac:dyDescent="0.35">
      <c r="B16" s="47" t="s">
        <v>52</v>
      </c>
      <c r="C16" s="29">
        <v>75</v>
      </c>
      <c r="D16" s="30">
        <v>1968.5</v>
      </c>
      <c r="E16" s="41">
        <f t="shared" si="0"/>
        <v>147637.5</v>
      </c>
      <c r="F16" s="21"/>
    </row>
    <row r="17" spans="2:6" ht="23.25" x14ac:dyDescent="0.35">
      <c r="B17" s="45" t="s">
        <v>53</v>
      </c>
      <c r="C17" s="29">
        <v>90</v>
      </c>
      <c r="D17" s="30">
        <v>2265</v>
      </c>
      <c r="E17" s="41">
        <f t="shared" si="0"/>
        <v>203850</v>
      </c>
      <c r="F17" s="21"/>
    </row>
    <row r="18" spans="2:6" ht="23.25" x14ac:dyDescent="0.35">
      <c r="B18" s="48" t="s">
        <v>54</v>
      </c>
      <c r="C18" s="29">
        <v>90</v>
      </c>
      <c r="D18" s="30">
        <v>2561</v>
      </c>
      <c r="E18" s="41">
        <f t="shared" si="0"/>
        <v>230490</v>
      </c>
      <c r="F18" s="21"/>
    </row>
    <row r="19" spans="2:6" ht="23.25" x14ac:dyDescent="0.35">
      <c r="B19" s="49" t="s">
        <v>55</v>
      </c>
      <c r="C19" s="29">
        <v>75</v>
      </c>
      <c r="D19" s="30">
        <v>2857.5</v>
      </c>
      <c r="E19" s="41">
        <f t="shared" si="0"/>
        <v>214312.5</v>
      </c>
      <c r="F19" s="21"/>
    </row>
    <row r="20" spans="2:6" ht="23.25" x14ac:dyDescent="0.35">
      <c r="B20" s="50" t="s">
        <v>56</v>
      </c>
      <c r="C20" s="29">
        <v>0</v>
      </c>
      <c r="D20" s="30">
        <v>3310</v>
      </c>
      <c r="E20" s="41">
        <f t="shared" si="0"/>
        <v>0</v>
      </c>
      <c r="F20" s="21"/>
    </row>
    <row r="21" spans="2:6" ht="23.25" x14ac:dyDescent="0.35">
      <c r="B21" s="30" t="s">
        <v>36</v>
      </c>
      <c r="C21" s="32">
        <f>SUM(C10:C20)</f>
        <v>1810.45</v>
      </c>
      <c r="D21" s="33">
        <f>E21/C21</f>
        <v>1451.3911182302741</v>
      </c>
      <c r="E21" s="34">
        <f>SUM(E10:E20)</f>
        <v>2627671.0499999998</v>
      </c>
      <c r="F21" s="21"/>
    </row>
    <row r="22" spans="2:6" ht="18" customHeight="1" x14ac:dyDescent="0.35">
      <c r="B22"/>
      <c r="C22" s="84" t="s">
        <v>23</v>
      </c>
      <c r="D22" s="84"/>
      <c r="E22"/>
      <c r="F22" s="21"/>
    </row>
    <row r="23" spans="2:6" ht="18.75" customHeight="1" x14ac:dyDescent="0.35">
      <c r="B23" s="19"/>
      <c r="C23" s="85" t="s">
        <v>24</v>
      </c>
      <c r="D23" s="85"/>
      <c r="E23" s="21"/>
      <c r="F23" s="21"/>
    </row>
    <row r="24" spans="2:6" ht="12.75" x14ac:dyDescent="0.2">
      <c r="B24"/>
      <c r="C24"/>
      <c r="D24"/>
      <c r="E24"/>
      <c r="F24"/>
    </row>
    <row r="25" spans="2:6" ht="12.75" x14ac:dyDescent="0.2">
      <c r="B25"/>
      <c r="C25"/>
      <c r="D25"/>
      <c r="E25"/>
      <c r="F25"/>
    </row>
    <row r="26" spans="2:6" ht="12.75" x14ac:dyDescent="0.2">
      <c r="B26"/>
      <c r="C26"/>
      <c r="D26"/>
      <c r="E26"/>
      <c r="F26"/>
    </row>
    <row r="27" spans="2:6" ht="12.75" x14ac:dyDescent="0.2">
      <c r="B27"/>
      <c r="C27"/>
      <c r="D27"/>
      <c r="E27"/>
      <c r="F27"/>
    </row>
    <row r="28" spans="2:6" ht="12.75" x14ac:dyDescent="0.2">
      <c r="B28"/>
      <c r="C28"/>
      <c r="D28"/>
      <c r="E28"/>
      <c r="F28"/>
    </row>
    <row r="29" spans="2:6" ht="12.75" x14ac:dyDescent="0.2">
      <c r="B29"/>
      <c r="C29"/>
      <c r="D29"/>
      <c r="E29"/>
      <c r="F29"/>
    </row>
    <row r="30" spans="2:6" ht="12.75" x14ac:dyDescent="0.2">
      <c r="B30"/>
      <c r="C30"/>
      <c r="D30"/>
      <c r="E30"/>
      <c r="F30"/>
    </row>
    <row r="31" spans="2:6" ht="12.75" x14ac:dyDescent="0.2">
      <c r="B31"/>
      <c r="C31"/>
      <c r="D31"/>
      <c r="E31"/>
      <c r="F31"/>
    </row>
    <row r="32" spans="2:6" ht="12.75" x14ac:dyDescent="0.2">
      <c r="B32"/>
      <c r="C32"/>
      <c r="D32"/>
      <c r="E32"/>
      <c r="F32"/>
    </row>
    <row r="33" spans="2:6" ht="12.75" x14ac:dyDescent="0.2">
      <c r="B33"/>
      <c r="C33"/>
      <c r="D33"/>
      <c r="E33"/>
      <c r="F33"/>
    </row>
    <row r="34" spans="2:6" ht="12.75" x14ac:dyDescent="0.2">
      <c r="B34"/>
      <c r="C34"/>
      <c r="D34"/>
      <c r="E34"/>
      <c r="F34"/>
    </row>
    <row r="35" spans="2:6" ht="12.75" x14ac:dyDescent="0.2">
      <c r="B35"/>
      <c r="C35"/>
      <c r="D35"/>
      <c r="E35"/>
      <c r="F35"/>
    </row>
    <row r="36" spans="2:6" ht="12.75" x14ac:dyDescent="0.2">
      <c r="B36"/>
      <c r="C36"/>
      <c r="D36"/>
      <c r="E36"/>
      <c r="F36"/>
    </row>
    <row r="37" spans="2:6" ht="12.75" x14ac:dyDescent="0.2">
      <c r="B37"/>
      <c r="C37"/>
      <c r="D37"/>
      <c r="E37"/>
      <c r="F37"/>
    </row>
    <row r="38" spans="2:6" ht="12.75" x14ac:dyDescent="0.2">
      <c r="B38"/>
      <c r="C38"/>
      <c r="D38"/>
      <c r="E38"/>
      <c r="F38"/>
    </row>
    <row r="39" spans="2:6" ht="12.75" x14ac:dyDescent="0.2">
      <c r="B39"/>
      <c r="C39"/>
      <c r="D39"/>
      <c r="E39"/>
      <c r="F39"/>
    </row>
    <row r="40" spans="2:6" ht="12.75" x14ac:dyDescent="0.2">
      <c r="B40"/>
      <c r="C40"/>
      <c r="D40"/>
      <c r="E40"/>
      <c r="F40"/>
    </row>
    <row r="41" spans="2:6" ht="12.75" x14ac:dyDescent="0.2">
      <c r="B41"/>
      <c r="C41"/>
      <c r="D41"/>
      <c r="E41"/>
      <c r="F41"/>
    </row>
    <row r="42" spans="2:6" ht="12.75" x14ac:dyDescent="0.2">
      <c r="B42"/>
      <c r="C42"/>
      <c r="D42"/>
      <c r="E42"/>
      <c r="F42"/>
    </row>
    <row r="43" spans="2:6" ht="12.75" x14ac:dyDescent="0.2">
      <c r="B43"/>
      <c r="C43"/>
      <c r="D43"/>
      <c r="E43"/>
      <c r="F43"/>
    </row>
    <row r="44" spans="2:6" ht="12.75" x14ac:dyDescent="0.2">
      <c r="B44"/>
      <c r="C44"/>
      <c r="D44"/>
      <c r="E44"/>
      <c r="F44"/>
    </row>
    <row r="45" spans="2:6" ht="12.75" x14ac:dyDescent="0.2">
      <c r="B45"/>
      <c r="C45"/>
      <c r="D45"/>
      <c r="E45"/>
      <c r="F45"/>
    </row>
    <row r="46" spans="2:6" ht="12.75" x14ac:dyDescent="0.2">
      <c r="B46"/>
      <c r="C46"/>
      <c r="D46"/>
      <c r="E46"/>
      <c r="F46" s="3"/>
    </row>
    <row r="47" spans="2:6" ht="12.75" x14ac:dyDescent="0.2">
      <c r="B47"/>
      <c r="C47"/>
      <c r="D47"/>
      <c r="E47"/>
    </row>
  </sheetData>
  <mergeCells count="3">
    <mergeCell ref="D1:E1"/>
    <mergeCell ref="C22:D22"/>
    <mergeCell ref="C23:D23"/>
  </mergeCells>
  <conditionalFormatting sqref="C21">
    <cfRule type="cellIs" dxfId="5" priority="1" operator="greaterThan">
      <formula>1905</formula>
    </cfRule>
    <cfRule type="cellIs" dxfId="4" priority="2" operator="greaterThan">
      <formula>1814</formula>
    </cfRule>
  </conditionalFormatting>
  <dataValidations count="1">
    <dataValidation type="list" allowBlank="1" showInputMessage="1" showErrorMessage="1" sqref="C15">
      <formula1>$D$4:$D$7</formula1>
    </dataValidation>
  </dataValidations>
  <pageMargins left="0.25" right="0.25" top="0.75" bottom="0.75" header="0.3" footer="0.3"/>
  <pageSetup paperSize="9" scale="8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zoomScaleNormal="100" workbookViewId="0">
      <selection activeCell="E20" sqref="E20"/>
    </sheetView>
  </sheetViews>
  <sheetFormatPr defaultColWidth="11.42578125" defaultRowHeight="11.25" x14ac:dyDescent="0.2"/>
  <cols>
    <col min="1" max="1" width="0.28515625" style="2" customWidth="1"/>
    <col min="2" max="2" width="14.28515625" style="2" customWidth="1"/>
    <col min="3" max="3" width="16.28515625" style="2" customWidth="1"/>
    <col min="4" max="4" width="16.5703125" style="2" customWidth="1"/>
    <col min="5" max="5" width="15.42578125" style="2" customWidth="1"/>
    <col min="6" max="6" width="21" style="2" customWidth="1"/>
    <col min="7" max="16384" width="11.42578125" style="2"/>
  </cols>
  <sheetData>
    <row r="1" spans="2:8" ht="23.25" x14ac:dyDescent="0.35">
      <c r="B1" s="27" t="s">
        <v>25</v>
      </c>
      <c r="C1" s="27"/>
      <c r="D1" s="94">
        <f ca="1">NOW()</f>
        <v>45096.848753124999</v>
      </c>
      <c r="E1" s="94"/>
      <c r="F1" s="20"/>
      <c r="G1" s="24"/>
      <c r="H1" s="24"/>
    </row>
    <row r="2" spans="2:8" ht="18" customHeight="1" x14ac:dyDescent="0.35">
      <c r="B2" s="39" t="s">
        <v>37</v>
      </c>
      <c r="C2" s="27"/>
      <c r="F2" s="20"/>
      <c r="G2" s="24"/>
      <c r="H2" s="24"/>
    </row>
    <row r="3" spans="2:8" ht="17.25" customHeight="1" x14ac:dyDescent="0.35">
      <c r="C3" s="36" t="s">
        <v>27</v>
      </c>
      <c r="D3" s="37" t="s">
        <v>28</v>
      </c>
      <c r="E3" s="26"/>
      <c r="F3" s="20"/>
      <c r="G3" s="24"/>
      <c r="H3" s="24"/>
    </row>
    <row r="4" spans="2:8" ht="15" customHeight="1" x14ac:dyDescent="0.2">
      <c r="B4" s="40" t="s">
        <v>38</v>
      </c>
      <c r="C4" s="38">
        <v>160</v>
      </c>
      <c r="D4" s="38">
        <v>118.87</v>
      </c>
      <c r="G4" s="25"/>
      <c r="H4" s="24"/>
    </row>
    <row r="5" spans="2:8" ht="15" customHeight="1" x14ac:dyDescent="0.2">
      <c r="B5" s="40" t="s">
        <v>39</v>
      </c>
      <c r="C5" s="38">
        <v>120</v>
      </c>
      <c r="D5" s="38">
        <v>89.15</v>
      </c>
      <c r="G5" s="25"/>
      <c r="H5" s="24"/>
    </row>
    <row r="6" spans="2:8" ht="15" customHeight="1" x14ac:dyDescent="0.35">
      <c r="B6" s="40" t="s">
        <v>40</v>
      </c>
      <c r="C6" s="38">
        <v>80</v>
      </c>
      <c r="D6" s="38">
        <v>59.43</v>
      </c>
      <c r="F6" s="21"/>
    </row>
    <row r="7" spans="2:8" ht="9.75" customHeight="1" x14ac:dyDescent="0.35">
      <c r="B7" s="35"/>
      <c r="C7" s="35"/>
      <c r="F7" s="21"/>
    </row>
    <row r="8" spans="2:8" ht="23.25" x14ac:dyDescent="0.35">
      <c r="B8" s="28" t="s">
        <v>26</v>
      </c>
      <c r="C8" s="28" t="s">
        <v>12</v>
      </c>
      <c r="D8" s="28" t="s">
        <v>3</v>
      </c>
      <c r="E8" s="28" t="s">
        <v>4</v>
      </c>
      <c r="F8" s="21"/>
    </row>
    <row r="9" spans="2:8" ht="23.25" x14ac:dyDescent="0.35">
      <c r="B9" s="30" t="s">
        <v>29</v>
      </c>
      <c r="C9" s="30">
        <v>1056.3</v>
      </c>
      <c r="D9" s="30">
        <v>1164</v>
      </c>
      <c r="E9" s="30">
        <f>C9*D9</f>
        <v>1229533.2</v>
      </c>
      <c r="F9" s="21"/>
    </row>
    <row r="10" spans="2:8" ht="23.25" x14ac:dyDescent="0.35">
      <c r="B10" s="30" t="s">
        <v>30</v>
      </c>
      <c r="C10" s="29">
        <v>80</v>
      </c>
      <c r="D10" s="30">
        <v>965.2</v>
      </c>
      <c r="E10" s="30">
        <f t="shared" ref="E10:E16" si="0">C10*D10</f>
        <v>77216</v>
      </c>
      <c r="F10" s="21"/>
    </row>
    <row r="11" spans="2:8" ht="23.25" x14ac:dyDescent="0.35">
      <c r="B11" s="30" t="s">
        <v>41</v>
      </c>
      <c r="C11" s="29">
        <v>180</v>
      </c>
      <c r="D11" s="30">
        <v>1524</v>
      </c>
      <c r="E11" s="30">
        <f>C11*D11</f>
        <v>274320</v>
      </c>
      <c r="F11" s="21"/>
    </row>
    <row r="12" spans="2:8" ht="23.25" x14ac:dyDescent="0.35">
      <c r="B12" s="30" t="s">
        <v>31</v>
      </c>
      <c r="C12" s="31">
        <v>89.15</v>
      </c>
      <c r="D12" s="30">
        <v>1715</v>
      </c>
      <c r="E12" s="30">
        <f t="shared" si="0"/>
        <v>152892.25</v>
      </c>
      <c r="F12" s="21"/>
    </row>
    <row r="13" spans="2:8" ht="23.25" x14ac:dyDescent="0.35">
      <c r="B13" s="30" t="s">
        <v>42</v>
      </c>
      <c r="C13" s="29">
        <v>180</v>
      </c>
      <c r="D13" s="30">
        <v>1968.5</v>
      </c>
      <c r="E13" s="30">
        <f t="shared" si="0"/>
        <v>354330</v>
      </c>
      <c r="F13" s="21"/>
    </row>
    <row r="14" spans="2:8" ht="23.25" x14ac:dyDescent="0.35">
      <c r="B14" s="30" t="s">
        <v>43</v>
      </c>
      <c r="C14" s="29">
        <v>270</v>
      </c>
      <c r="D14" s="30">
        <v>2857.5</v>
      </c>
      <c r="E14" s="30">
        <f t="shared" si="0"/>
        <v>771525</v>
      </c>
      <c r="F14" s="21"/>
    </row>
    <row r="15" spans="2:8" ht="23.25" x14ac:dyDescent="0.35">
      <c r="B15" s="30" t="s">
        <v>44</v>
      </c>
      <c r="C15" s="29">
        <v>0</v>
      </c>
      <c r="D15" s="30">
        <v>3768</v>
      </c>
      <c r="E15" s="30">
        <f t="shared" si="0"/>
        <v>0</v>
      </c>
      <c r="F15" s="21"/>
    </row>
    <row r="16" spans="2:8" ht="23.25" x14ac:dyDescent="0.35">
      <c r="B16" s="30" t="s">
        <v>45</v>
      </c>
      <c r="C16" s="29">
        <v>0</v>
      </c>
      <c r="D16" s="30">
        <v>4623</v>
      </c>
      <c r="E16" s="30">
        <f t="shared" si="0"/>
        <v>0</v>
      </c>
      <c r="F16" s="21"/>
    </row>
    <row r="17" spans="2:6" ht="23.25" x14ac:dyDescent="0.35">
      <c r="B17" s="30" t="s">
        <v>36</v>
      </c>
      <c r="C17" s="32">
        <f>SUM(C9:C16)</f>
        <v>1855.45</v>
      </c>
      <c r="D17" s="33">
        <f>E17/C17</f>
        <v>1541.306125198739</v>
      </c>
      <c r="E17" s="34">
        <f>SUM(E9:E16)</f>
        <v>2859816.45</v>
      </c>
      <c r="F17" s="21"/>
    </row>
    <row r="18" spans="2:6" ht="18" customHeight="1" x14ac:dyDescent="0.35">
      <c r="B18"/>
      <c r="C18" s="84" t="s">
        <v>23</v>
      </c>
      <c r="D18" s="84"/>
      <c r="E18"/>
      <c r="F18" s="21"/>
    </row>
    <row r="19" spans="2:6" ht="18.75" customHeight="1" x14ac:dyDescent="0.35">
      <c r="B19" s="19"/>
      <c r="C19" s="85" t="s">
        <v>24</v>
      </c>
      <c r="D19" s="85"/>
      <c r="E19" s="21"/>
      <c r="F19" s="21"/>
    </row>
    <row r="20" spans="2:6" ht="12.75" x14ac:dyDescent="0.2">
      <c r="B20"/>
      <c r="C20"/>
      <c r="D20"/>
      <c r="E20"/>
      <c r="F20"/>
    </row>
    <row r="21" spans="2:6" ht="12.75" x14ac:dyDescent="0.2">
      <c r="B21"/>
      <c r="C21"/>
      <c r="D21"/>
      <c r="E21"/>
      <c r="F21"/>
    </row>
    <row r="22" spans="2:6" ht="12.75" x14ac:dyDescent="0.2">
      <c r="B22"/>
      <c r="C22"/>
      <c r="D22"/>
      <c r="E22"/>
      <c r="F22"/>
    </row>
    <row r="23" spans="2:6" ht="12.75" x14ac:dyDescent="0.2">
      <c r="B23"/>
      <c r="C23"/>
      <c r="D23"/>
      <c r="E23"/>
      <c r="F23"/>
    </row>
    <row r="24" spans="2:6" ht="12.75" x14ac:dyDescent="0.2">
      <c r="B24"/>
      <c r="C24"/>
      <c r="D24"/>
      <c r="E24"/>
      <c r="F24"/>
    </row>
    <row r="25" spans="2:6" ht="12.75" x14ac:dyDescent="0.2">
      <c r="B25"/>
      <c r="C25"/>
      <c r="D25"/>
      <c r="E25"/>
      <c r="F25"/>
    </row>
    <row r="26" spans="2:6" ht="12.75" x14ac:dyDescent="0.2">
      <c r="B26"/>
      <c r="C26"/>
      <c r="D26"/>
      <c r="E26"/>
      <c r="F26"/>
    </row>
    <row r="27" spans="2:6" ht="12.75" x14ac:dyDescent="0.2">
      <c r="B27"/>
      <c r="C27"/>
      <c r="D27"/>
      <c r="E27"/>
      <c r="F27"/>
    </row>
    <row r="28" spans="2:6" ht="12.75" x14ac:dyDescent="0.2">
      <c r="B28"/>
      <c r="C28"/>
      <c r="D28"/>
      <c r="E28"/>
      <c r="F28"/>
    </row>
    <row r="29" spans="2:6" ht="12.75" x14ac:dyDescent="0.2">
      <c r="B29"/>
      <c r="C29"/>
      <c r="D29"/>
      <c r="E29"/>
      <c r="F29"/>
    </row>
    <row r="30" spans="2:6" ht="12.75" x14ac:dyDescent="0.2">
      <c r="B30"/>
      <c r="C30"/>
      <c r="D30"/>
      <c r="E30"/>
      <c r="F30"/>
    </row>
    <row r="31" spans="2:6" ht="12.75" x14ac:dyDescent="0.2">
      <c r="B31"/>
      <c r="C31"/>
      <c r="D31"/>
      <c r="E31"/>
      <c r="F31"/>
    </row>
    <row r="32" spans="2:6" ht="12.75" x14ac:dyDescent="0.2">
      <c r="B32"/>
      <c r="C32"/>
      <c r="D32"/>
      <c r="E32"/>
      <c r="F32"/>
    </row>
    <row r="33" spans="2:6" ht="12.75" x14ac:dyDescent="0.2">
      <c r="B33"/>
      <c r="C33"/>
      <c r="D33"/>
      <c r="E33"/>
      <c r="F33"/>
    </row>
    <row r="34" spans="2:6" ht="12.75" x14ac:dyDescent="0.2">
      <c r="B34"/>
      <c r="C34"/>
      <c r="D34"/>
      <c r="E34"/>
      <c r="F34"/>
    </row>
    <row r="35" spans="2:6" ht="12.75" x14ac:dyDescent="0.2">
      <c r="B35"/>
      <c r="C35"/>
      <c r="D35"/>
      <c r="E35"/>
      <c r="F35"/>
    </row>
    <row r="36" spans="2:6" ht="12.75" x14ac:dyDescent="0.2">
      <c r="B36"/>
      <c r="C36"/>
      <c r="D36"/>
      <c r="E36"/>
      <c r="F36"/>
    </row>
    <row r="37" spans="2:6" ht="12.75" x14ac:dyDescent="0.2">
      <c r="B37"/>
      <c r="C37"/>
      <c r="D37"/>
      <c r="E37"/>
      <c r="F37"/>
    </row>
    <row r="38" spans="2:6" ht="12.75" x14ac:dyDescent="0.2">
      <c r="B38"/>
      <c r="C38"/>
      <c r="D38"/>
      <c r="E38"/>
      <c r="F38"/>
    </row>
    <row r="39" spans="2:6" ht="12.75" x14ac:dyDescent="0.2">
      <c r="B39"/>
      <c r="C39"/>
      <c r="D39"/>
      <c r="E39"/>
      <c r="F39"/>
    </row>
    <row r="40" spans="2:6" ht="12.75" x14ac:dyDescent="0.2">
      <c r="B40"/>
      <c r="C40"/>
      <c r="D40"/>
      <c r="E40"/>
      <c r="F40"/>
    </row>
    <row r="41" spans="2:6" ht="12.75" x14ac:dyDescent="0.2">
      <c r="B41"/>
      <c r="C41"/>
      <c r="D41"/>
      <c r="E41"/>
      <c r="F41"/>
    </row>
    <row r="42" spans="2:6" ht="12.75" x14ac:dyDescent="0.2">
      <c r="B42"/>
      <c r="C42"/>
      <c r="D42"/>
      <c r="E42"/>
      <c r="F42" s="3"/>
    </row>
    <row r="43" spans="2:6" ht="12.75" x14ac:dyDescent="0.2">
      <c r="B43"/>
      <c r="C43"/>
      <c r="D43"/>
      <c r="E43"/>
    </row>
  </sheetData>
  <mergeCells count="3">
    <mergeCell ref="D1:E1"/>
    <mergeCell ref="C18:D18"/>
    <mergeCell ref="C19:D19"/>
  </mergeCells>
  <conditionalFormatting sqref="C17">
    <cfRule type="cellIs" dxfId="3" priority="1" operator="greaterThan">
      <formula>1905</formula>
    </cfRule>
    <cfRule type="cellIs" dxfId="2" priority="2" operator="greaterThan">
      <formula>1814</formula>
    </cfRule>
  </conditionalFormatting>
  <dataValidations count="1">
    <dataValidation type="list" allowBlank="1" showInputMessage="1" showErrorMessage="1" sqref="C12">
      <formula1>$D$4:$D$6</formula1>
    </dataValidation>
  </dataValidations>
  <pageMargins left="0.23622047244094491" right="0.23622047244094491" top="0.23622047244094491" bottom="0.47244094488188981" header="0.51181102362204722" footer="0.51181102362204722"/>
  <pageSetup paperSize="9" scale="8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"/>
  <sheetViews>
    <sheetView zoomScaleNormal="100" workbookViewId="0">
      <selection activeCell="F22" sqref="F22"/>
    </sheetView>
  </sheetViews>
  <sheetFormatPr defaultColWidth="11.42578125" defaultRowHeight="11.25" x14ac:dyDescent="0.2"/>
  <cols>
    <col min="1" max="1" width="0.28515625" style="2" customWidth="1"/>
    <col min="2" max="2" width="14.28515625" style="2" customWidth="1"/>
    <col min="3" max="3" width="16.28515625" style="2" customWidth="1"/>
    <col min="4" max="4" width="16.5703125" style="2" customWidth="1"/>
    <col min="5" max="5" width="15.42578125" style="2" customWidth="1"/>
    <col min="6" max="6" width="21" style="2" customWidth="1"/>
    <col min="7" max="16384" width="11.42578125" style="2"/>
  </cols>
  <sheetData>
    <row r="1" spans="2:8" ht="23.25" x14ac:dyDescent="0.35">
      <c r="B1" s="27" t="s">
        <v>25</v>
      </c>
      <c r="C1" s="27"/>
      <c r="D1" s="94">
        <f ca="1">NOW()</f>
        <v>45096.848753124999</v>
      </c>
      <c r="E1" s="94"/>
      <c r="F1" s="20"/>
      <c r="G1" s="24"/>
      <c r="H1" s="24"/>
    </row>
    <row r="2" spans="2:8" ht="18" customHeight="1" x14ac:dyDescent="0.35">
      <c r="B2" s="39" t="s">
        <v>37</v>
      </c>
      <c r="C2" s="27"/>
      <c r="F2" s="20"/>
      <c r="G2" s="24"/>
      <c r="H2" s="24"/>
    </row>
    <row r="3" spans="2:8" ht="17.25" customHeight="1" x14ac:dyDescent="0.35">
      <c r="C3" s="36" t="s">
        <v>27</v>
      </c>
      <c r="D3" s="37" t="s">
        <v>28</v>
      </c>
      <c r="E3" s="26"/>
      <c r="F3" s="20"/>
      <c r="G3" s="24"/>
      <c r="H3" s="24"/>
    </row>
    <row r="4" spans="2:8" ht="15" customHeight="1" x14ac:dyDescent="0.2">
      <c r="B4" s="40" t="s">
        <v>38</v>
      </c>
      <c r="C4" s="38">
        <v>160</v>
      </c>
      <c r="D4" s="38">
        <v>118.87</v>
      </c>
      <c r="G4" s="25"/>
      <c r="H4" s="24"/>
    </row>
    <row r="5" spans="2:8" ht="15" customHeight="1" x14ac:dyDescent="0.2">
      <c r="B5" s="40" t="s">
        <v>39</v>
      </c>
      <c r="C5" s="38">
        <v>120</v>
      </c>
      <c r="D5" s="38">
        <v>89.15</v>
      </c>
      <c r="G5" s="25"/>
      <c r="H5" s="24"/>
    </row>
    <row r="6" spans="2:8" ht="15" customHeight="1" x14ac:dyDescent="0.35">
      <c r="B6" s="40" t="s">
        <v>40</v>
      </c>
      <c r="C6" s="38">
        <v>80</v>
      </c>
      <c r="D6" s="38">
        <v>59.43</v>
      </c>
      <c r="F6" s="21"/>
    </row>
    <row r="7" spans="2:8" ht="9.75" customHeight="1" x14ac:dyDescent="0.35">
      <c r="B7" s="35"/>
      <c r="C7" s="35"/>
      <c r="F7" s="21"/>
    </row>
    <row r="8" spans="2:8" ht="23.25" x14ac:dyDescent="0.35">
      <c r="B8" s="28" t="s">
        <v>26</v>
      </c>
      <c r="C8" s="28" t="s">
        <v>12</v>
      </c>
      <c r="D8" s="28" t="s">
        <v>3</v>
      </c>
      <c r="E8" s="28" t="s">
        <v>4</v>
      </c>
      <c r="F8" s="21"/>
    </row>
    <row r="9" spans="2:8" ht="23.25" x14ac:dyDescent="0.35">
      <c r="B9" s="30" t="s">
        <v>29</v>
      </c>
      <c r="C9" s="30">
        <v>1056.3</v>
      </c>
      <c r="D9" s="30">
        <v>1164</v>
      </c>
      <c r="E9" s="30">
        <f>C9*D9</f>
        <v>1229533.2</v>
      </c>
      <c r="F9" s="21"/>
    </row>
    <row r="10" spans="2:8" ht="23.25" x14ac:dyDescent="0.35">
      <c r="B10" s="30" t="s">
        <v>30</v>
      </c>
      <c r="C10" s="29">
        <v>80</v>
      </c>
      <c r="D10" s="30">
        <v>965</v>
      </c>
      <c r="E10" s="30">
        <f t="shared" ref="E10:E15" si="0">C10*D10</f>
        <v>77200</v>
      </c>
      <c r="F10" s="21"/>
    </row>
    <row r="11" spans="2:8" ht="23.25" x14ac:dyDescent="0.35">
      <c r="B11" s="30" t="s">
        <v>31</v>
      </c>
      <c r="C11" s="31">
        <v>118.87</v>
      </c>
      <c r="D11" s="30">
        <v>1715</v>
      </c>
      <c r="E11" s="30">
        <f t="shared" si="0"/>
        <v>203862.05000000002</v>
      </c>
      <c r="F11" s="21"/>
    </row>
    <row r="12" spans="2:8" ht="23.25" x14ac:dyDescent="0.35">
      <c r="B12" s="30" t="s">
        <v>32</v>
      </c>
      <c r="C12" s="29">
        <v>180</v>
      </c>
      <c r="D12" s="30">
        <v>1772</v>
      </c>
      <c r="E12" s="30">
        <f t="shared" si="0"/>
        <v>318960</v>
      </c>
      <c r="F12" s="21"/>
    </row>
    <row r="13" spans="2:8" ht="23.25" x14ac:dyDescent="0.35">
      <c r="B13" s="30" t="s">
        <v>33</v>
      </c>
      <c r="C13" s="29">
        <v>180</v>
      </c>
      <c r="D13" s="30">
        <v>2523</v>
      </c>
      <c r="E13" s="30">
        <f t="shared" si="0"/>
        <v>454140</v>
      </c>
      <c r="F13" s="21"/>
    </row>
    <row r="14" spans="2:8" ht="23.25" x14ac:dyDescent="0.35">
      <c r="B14" s="30" t="s">
        <v>34</v>
      </c>
      <c r="C14" s="29">
        <v>180</v>
      </c>
      <c r="D14" s="30">
        <v>3247</v>
      </c>
      <c r="E14" s="30">
        <f t="shared" si="0"/>
        <v>584460</v>
      </c>
      <c r="F14" s="21"/>
    </row>
    <row r="15" spans="2:8" ht="23.25" x14ac:dyDescent="0.35">
      <c r="B15" s="30" t="s">
        <v>35</v>
      </c>
      <c r="C15" s="29">
        <v>0</v>
      </c>
      <c r="D15" s="30">
        <v>3768</v>
      </c>
      <c r="E15" s="30">
        <f t="shared" si="0"/>
        <v>0</v>
      </c>
      <c r="F15" s="21"/>
    </row>
    <row r="16" spans="2:8" ht="23.25" x14ac:dyDescent="0.35">
      <c r="B16" s="30" t="s">
        <v>36</v>
      </c>
      <c r="C16" s="32">
        <f>SUM(C9:C15)</f>
        <v>1795.17</v>
      </c>
      <c r="D16" s="33">
        <f>E16/C16</f>
        <v>1597.7067631477798</v>
      </c>
      <c r="E16" s="34">
        <f>SUM(E9:E15)</f>
        <v>2868155.25</v>
      </c>
      <c r="F16" s="21"/>
    </row>
    <row r="17" spans="2:6" ht="18" customHeight="1" x14ac:dyDescent="0.35">
      <c r="B17"/>
      <c r="C17" s="84" t="s">
        <v>23</v>
      </c>
      <c r="D17" s="84"/>
      <c r="E17"/>
      <c r="F17" s="21"/>
    </row>
    <row r="18" spans="2:6" ht="18.75" customHeight="1" x14ac:dyDescent="0.35">
      <c r="B18" s="19"/>
      <c r="C18" s="85" t="s">
        <v>24</v>
      </c>
      <c r="D18" s="85"/>
      <c r="E18" s="21"/>
      <c r="F18" s="21"/>
    </row>
    <row r="19" spans="2:6" ht="12.75" x14ac:dyDescent="0.2">
      <c r="B19"/>
      <c r="C19"/>
      <c r="D19"/>
      <c r="E19"/>
      <c r="F19"/>
    </row>
    <row r="20" spans="2:6" ht="12.75" x14ac:dyDescent="0.2">
      <c r="B20"/>
      <c r="C20"/>
      <c r="D20"/>
      <c r="E20"/>
      <c r="F20"/>
    </row>
    <row r="21" spans="2:6" ht="12.75" x14ac:dyDescent="0.2">
      <c r="B21"/>
      <c r="C21"/>
      <c r="D21"/>
      <c r="E21"/>
      <c r="F21"/>
    </row>
    <row r="22" spans="2:6" ht="12.75" x14ac:dyDescent="0.2">
      <c r="B22"/>
      <c r="C22"/>
      <c r="D22"/>
      <c r="E22"/>
      <c r="F22"/>
    </row>
    <row r="23" spans="2:6" ht="12.75" x14ac:dyDescent="0.2">
      <c r="B23"/>
      <c r="C23"/>
      <c r="D23"/>
      <c r="E23"/>
      <c r="F23"/>
    </row>
    <row r="24" spans="2:6" ht="12.75" x14ac:dyDescent="0.2">
      <c r="B24"/>
      <c r="C24"/>
      <c r="D24"/>
      <c r="E24"/>
      <c r="F24"/>
    </row>
    <row r="25" spans="2:6" ht="12.75" x14ac:dyDescent="0.2">
      <c r="B25"/>
      <c r="C25"/>
      <c r="D25"/>
      <c r="E25"/>
      <c r="F25"/>
    </row>
    <row r="26" spans="2:6" ht="12.75" x14ac:dyDescent="0.2">
      <c r="B26"/>
      <c r="C26"/>
      <c r="D26"/>
      <c r="E26"/>
      <c r="F26"/>
    </row>
    <row r="27" spans="2:6" ht="12.75" x14ac:dyDescent="0.2">
      <c r="B27"/>
      <c r="C27"/>
      <c r="D27"/>
      <c r="E27"/>
      <c r="F27"/>
    </row>
    <row r="28" spans="2:6" ht="12.75" x14ac:dyDescent="0.2">
      <c r="B28"/>
      <c r="C28"/>
      <c r="D28"/>
      <c r="E28"/>
      <c r="F28"/>
    </row>
    <row r="29" spans="2:6" ht="12.75" x14ac:dyDescent="0.2">
      <c r="B29"/>
      <c r="C29"/>
      <c r="D29"/>
      <c r="E29"/>
      <c r="F29"/>
    </row>
    <row r="30" spans="2:6" ht="12.75" x14ac:dyDescent="0.2">
      <c r="B30"/>
      <c r="C30"/>
      <c r="D30"/>
      <c r="E30"/>
      <c r="F30"/>
    </row>
    <row r="31" spans="2:6" ht="12.75" x14ac:dyDescent="0.2">
      <c r="B31"/>
      <c r="C31"/>
      <c r="D31"/>
      <c r="E31"/>
      <c r="F31"/>
    </row>
    <row r="32" spans="2:6" ht="12.75" x14ac:dyDescent="0.2">
      <c r="B32"/>
      <c r="C32"/>
      <c r="D32"/>
      <c r="E32"/>
      <c r="F32"/>
    </row>
    <row r="33" spans="2:6" ht="12.75" x14ac:dyDescent="0.2">
      <c r="B33"/>
      <c r="C33"/>
      <c r="D33"/>
      <c r="E33"/>
      <c r="F33"/>
    </row>
    <row r="34" spans="2:6" ht="12.75" x14ac:dyDescent="0.2">
      <c r="B34"/>
      <c r="C34"/>
      <c r="D34"/>
      <c r="E34"/>
      <c r="F34"/>
    </row>
    <row r="35" spans="2:6" ht="12.75" x14ac:dyDescent="0.2">
      <c r="B35"/>
      <c r="C35"/>
      <c r="D35"/>
      <c r="E35"/>
      <c r="F35"/>
    </row>
    <row r="36" spans="2:6" ht="12.75" x14ac:dyDescent="0.2">
      <c r="B36"/>
      <c r="C36"/>
      <c r="D36"/>
      <c r="E36"/>
      <c r="F36"/>
    </row>
    <row r="37" spans="2:6" ht="12.75" x14ac:dyDescent="0.2">
      <c r="B37"/>
      <c r="C37"/>
      <c r="D37"/>
      <c r="E37"/>
      <c r="F37"/>
    </row>
    <row r="38" spans="2:6" ht="12.75" x14ac:dyDescent="0.2">
      <c r="B38"/>
      <c r="C38"/>
      <c r="D38"/>
      <c r="E38"/>
      <c r="F38"/>
    </row>
    <row r="39" spans="2:6" ht="12.75" x14ac:dyDescent="0.2">
      <c r="B39"/>
      <c r="C39"/>
      <c r="D39"/>
      <c r="E39"/>
      <c r="F39"/>
    </row>
    <row r="40" spans="2:6" ht="12.75" x14ac:dyDescent="0.2">
      <c r="B40"/>
      <c r="C40"/>
      <c r="D40"/>
      <c r="E40"/>
      <c r="F40"/>
    </row>
    <row r="41" spans="2:6" ht="12.75" x14ac:dyDescent="0.2">
      <c r="B41"/>
      <c r="C41"/>
      <c r="D41"/>
      <c r="E41"/>
      <c r="F41" s="3"/>
    </row>
    <row r="42" spans="2:6" ht="12.75" x14ac:dyDescent="0.2">
      <c r="B42"/>
      <c r="C42"/>
      <c r="D42"/>
      <c r="E42"/>
    </row>
  </sheetData>
  <mergeCells count="3">
    <mergeCell ref="C17:D17"/>
    <mergeCell ref="C18:D18"/>
    <mergeCell ref="D1:E1"/>
  </mergeCells>
  <conditionalFormatting sqref="C16">
    <cfRule type="cellIs" dxfId="1" priority="1" operator="greaterThan">
      <formula>1905</formula>
    </cfRule>
    <cfRule type="cellIs" dxfId="0" priority="2" operator="greaterThan">
      <formula>1814</formula>
    </cfRule>
  </conditionalFormatting>
  <dataValidations count="1">
    <dataValidation type="list" allowBlank="1" showInputMessage="1" showErrorMessage="1" sqref="C11">
      <formula1>$D$4:$D$6</formula1>
    </dataValidation>
  </dataValidations>
  <pageMargins left="0.23622047244094491" right="0.23622047244094491" top="0.23622047244094491" bottom="0.4724409448818898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Skydiver CofG (EXIT Slots)</vt:lpstr>
      <vt:lpstr>Skydiver Wall</vt:lpstr>
      <vt:lpstr>Skydiver CofG 9</vt:lpstr>
      <vt:lpstr>Skydiver CofG 8</vt:lpstr>
      <vt:lpstr>Cargo CofG </vt:lpstr>
      <vt:lpstr>Seating CofG</vt:lpstr>
      <vt:lpstr>'Cargo CofG '!Print_Area</vt:lpstr>
      <vt:lpstr>'Seating CofG'!Print_Area</vt:lpstr>
      <vt:lpstr>'Skydiver CofG (EXIT Slots)'!Print_Area</vt:lpstr>
      <vt:lpstr>'Skydiver CofG 8'!Print_Area</vt:lpstr>
      <vt:lpstr>'Skydiver CofG 9'!Print_Area</vt:lpstr>
      <vt:lpstr>'Skydiver Wall'!Print_Area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setup</cp:lastModifiedBy>
  <cp:lastPrinted>2020-08-22T11:58:14Z</cp:lastPrinted>
  <dcterms:created xsi:type="dcterms:W3CDTF">2007-03-13T12:51:43Z</dcterms:created>
  <dcterms:modified xsi:type="dcterms:W3CDTF">2023-06-19T19:22:12Z</dcterms:modified>
</cp:coreProperties>
</file>